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" activeTab="1"/>
  </bookViews>
  <sheets>
    <sheet name="Formularz cenowy" sheetId="5" state="hidden" r:id="rId1"/>
    <sheet name="Zał nr 1A - Zestawienie" sheetId="1" r:id="rId2"/>
    <sheet name="Wydziały" sheetId="2" state="hidden" r:id="rId3"/>
    <sheet name="Materiały - szacowanie ilośc" sheetId="4" state="hidden" r:id="rId4"/>
  </sheets>
  <definedNames>
    <definedName name="_xlnm.Print_Area" localSheetId="0">'Formularz cenowy'!$A$1:$S$52</definedName>
  </definedNames>
  <calcPr calcId="145621"/>
</workbook>
</file>

<file path=xl/calcChain.xml><?xml version="1.0" encoding="utf-8"?>
<calcChain xmlns="http://schemas.openxmlformats.org/spreadsheetml/2006/main">
  <c r="E31" i="5" l="1"/>
  <c r="Q31" i="5" s="1"/>
  <c r="E30" i="5"/>
  <c r="S30" i="5" s="1"/>
  <c r="E29" i="5"/>
  <c r="Q29" i="5" s="1"/>
  <c r="E28" i="5"/>
  <c r="S28" i="5" s="1"/>
  <c r="E27" i="5"/>
  <c r="Q27" i="5" s="1"/>
  <c r="E26" i="5"/>
  <c r="S26" i="5" s="1"/>
  <c r="E25" i="5"/>
  <c r="Q25" i="5" s="1"/>
  <c r="E24" i="5"/>
  <c r="S24" i="5" s="1"/>
  <c r="E23" i="5"/>
  <c r="Q23" i="5" s="1"/>
  <c r="E22" i="5"/>
  <c r="S22" i="5" s="1"/>
  <c r="E21" i="5"/>
  <c r="Q21" i="5" s="1"/>
  <c r="E20" i="5"/>
  <c r="S20" i="5" s="1"/>
  <c r="Q20" i="5" l="1"/>
  <c r="Q30" i="5"/>
  <c r="Q28" i="5"/>
  <c r="Q26" i="5"/>
  <c r="Q24" i="5"/>
  <c r="Q22" i="5"/>
  <c r="S31" i="5"/>
  <c r="S29" i="5"/>
  <c r="S27" i="5"/>
  <c r="S25" i="5"/>
  <c r="S23" i="5"/>
  <c r="S21" i="5"/>
  <c r="S32" i="5" s="1"/>
  <c r="E11" i="1"/>
  <c r="I22" i="2"/>
  <c r="E9" i="1"/>
  <c r="P17" i="2"/>
  <c r="O17" i="2"/>
  <c r="M17" i="2"/>
  <c r="P15" i="2"/>
  <c r="P18" i="2" s="1"/>
  <c r="O15" i="2"/>
  <c r="O18" i="2" s="1"/>
  <c r="I9" i="4"/>
  <c r="H15" i="4"/>
  <c r="J15" i="4" s="1"/>
  <c r="Q32" i="5" l="1"/>
  <c r="E16" i="1"/>
  <c r="T15" i="2"/>
  <c r="S15" i="2"/>
  <c r="R15" i="2"/>
  <c r="Q15" i="2"/>
  <c r="N15" i="2"/>
  <c r="M15" i="2"/>
  <c r="AC2" i="2"/>
  <c r="AA2" i="2"/>
  <c r="Y2" i="2"/>
  <c r="W2" i="2"/>
  <c r="U2" i="2"/>
  <c r="S2" i="2"/>
  <c r="Q2" i="2"/>
  <c r="M2" i="2"/>
  <c r="K2" i="2"/>
  <c r="I2" i="2"/>
  <c r="J15" i="2"/>
  <c r="L5" i="4" s="1"/>
  <c r="K15" i="2"/>
  <c r="L15" i="2"/>
  <c r="U15" i="2"/>
  <c r="V15" i="2"/>
  <c r="W15" i="2"/>
  <c r="X15" i="2"/>
  <c r="Y15" i="2"/>
  <c r="Z15" i="2"/>
  <c r="AA15" i="2"/>
  <c r="AB15" i="2"/>
  <c r="AC15" i="2"/>
  <c r="K15" i="4" s="1"/>
  <c r="AD15" i="2"/>
  <c r="L15" i="4" s="1"/>
  <c r="I15" i="2"/>
  <c r="K5" i="4" s="1"/>
  <c r="M5" i="4" s="1"/>
  <c r="E12" i="1" l="1"/>
  <c r="E17" i="1"/>
  <c r="E15" i="1"/>
  <c r="E14" i="1"/>
  <c r="E13" i="1"/>
  <c r="E10" i="1"/>
  <c r="E8" i="1"/>
  <c r="E7" i="1"/>
  <c r="E6" i="1"/>
  <c r="AC3" i="2"/>
  <c r="AA3" i="2"/>
  <c r="Y3" i="2"/>
  <c r="W3" i="2"/>
  <c r="U3" i="2"/>
  <c r="S3" i="2"/>
  <c r="Q3" i="2" l="1"/>
  <c r="M3" i="2"/>
  <c r="K3" i="2"/>
  <c r="I3" i="2"/>
  <c r="B18" i="2"/>
  <c r="C18" i="2"/>
  <c r="B19" i="2"/>
  <c r="C19" i="2"/>
  <c r="B17" i="2"/>
  <c r="E15" i="2"/>
  <c r="F15" i="2"/>
  <c r="E20" i="2" s="1"/>
  <c r="G15" i="2"/>
  <c r="D15" i="2"/>
  <c r="E19" i="2" s="1"/>
  <c r="H6" i="2"/>
  <c r="H7" i="2"/>
  <c r="H8" i="2"/>
  <c r="H9" i="2"/>
  <c r="H10" i="2"/>
  <c r="H11" i="2"/>
  <c r="H12" i="2"/>
  <c r="H13" i="2"/>
  <c r="H14" i="2"/>
  <c r="H5" i="2"/>
  <c r="H15" i="2" l="1"/>
  <c r="E18" i="2" s="1"/>
  <c r="F19" i="2" s="1"/>
  <c r="Y17" i="2" l="1"/>
  <c r="Y18" i="2" s="1"/>
  <c r="W17" i="2"/>
  <c r="W18" i="2" s="1"/>
  <c r="S17" i="2"/>
  <c r="S18" i="2" s="1"/>
  <c r="U17" i="2"/>
  <c r="U18" i="2" s="1"/>
  <c r="AC17" i="2"/>
  <c r="AC18" i="2" s="1"/>
  <c r="AA17" i="2"/>
  <c r="AA18" i="2" s="1"/>
  <c r="K17" i="2"/>
  <c r="K18" i="2" s="1"/>
  <c r="M18" i="2"/>
  <c r="Q17" i="2"/>
  <c r="Q18" i="2" s="1"/>
  <c r="I17" i="2"/>
  <c r="F20" i="2"/>
  <c r="B20" i="4"/>
  <c r="C17" i="2" s="1"/>
  <c r="H6" i="4"/>
  <c r="H7" i="4"/>
  <c r="H9" i="4"/>
  <c r="H10" i="4"/>
  <c r="H11" i="4"/>
  <c r="H12" i="4"/>
  <c r="H13" i="4"/>
  <c r="H14" i="4"/>
  <c r="M15" i="4"/>
  <c r="H5" i="4"/>
  <c r="J5" i="4" s="1"/>
  <c r="I18" i="2"/>
  <c r="J13" i="4" l="1"/>
  <c r="L13" i="4"/>
  <c r="K13" i="4"/>
  <c r="J11" i="4"/>
  <c r="L11" i="4"/>
  <c r="K11" i="4"/>
  <c r="J9" i="4"/>
  <c r="K9" i="4"/>
  <c r="L9" i="4"/>
  <c r="J6" i="4"/>
  <c r="K6" i="4"/>
  <c r="L6" i="4"/>
  <c r="J14" i="4"/>
  <c r="L14" i="4"/>
  <c r="K14" i="4"/>
  <c r="J12" i="4"/>
  <c r="L12" i="4"/>
  <c r="K12" i="4"/>
  <c r="J10" i="4"/>
  <c r="K10" i="4"/>
  <c r="L10" i="4"/>
  <c r="J7" i="4"/>
  <c r="L7" i="4"/>
  <c r="K7" i="4"/>
  <c r="J16" i="4"/>
  <c r="J18" i="4" s="1"/>
  <c r="J19" i="4" s="1"/>
  <c r="Z17" i="2"/>
  <c r="Z18" i="2" s="1"/>
  <c r="X17" i="2"/>
  <c r="X18" i="2" s="1"/>
  <c r="T17" i="2"/>
  <c r="T18" i="2" s="1"/>
  <c r="V17" i="2"/>
  <c r="V18" i="2" s="1"/>
  <c r="AD17" i="2"/>
  <c r="AD18" i="2" s="1"/>
  <c r="AB17" i="2"/>
  <c r="AB18" i="2" s="1"/>
  <c r="L17" i="2"/>
  <c r="L18" i="2" s="1"/>
  <c r="N17" i="2"/>
  <c r="N18" i="2" s="1"/>
  <c r="R17" i="2"/>
  <c r="R18" i="2" s="1"/>
  <c r="J17" i="2"/>
  <c r="J18" i="2" s="1"/>
  <c r="M12" i="4" l="1"/>
  <c r="L16" i="4"/>
  <c r="L18" i="4" s="1"/>
  <c r="M6" i="4"/>
  <c r="M7" i="4"/>
  <c r="M10" i="4"/>
  <c r="M14" i="4"/>
  <c r="K16" i="4"/>
  <c r="K18" i="4" s="1"/>
  <c r="M9" i="4"/>
  <c r="M11" i="4"/>
  <c r="M13" i="4"/>
</calcChain>
</file>

<file path=xl/sharedStrings.xml><?xml version="1.0" encoding="utf-8"?>
<sst xmlns="http://schemas.openxmlformats.org/spreadsheetml/2006/main" count="255" uniqueCount="133">
  <si>
    <r>
      <t xml:space="preserve">Załącznik nr 1 - </t>
    </r>
    <r>
      <rPr>
        <b/>
        <i/>
        <sz val="13"/>
        <color theme="1"/>
        <rFont val="Calibri"/>
        <family val="2"/>
        <charset val="238"/>
        <scheme val="minor"/>
      </rPr>
      <t>Zestawienie materiałów biurowych</t>
    </r>
  </si>
  <si>
    <t xml:space="preserve">Lp. </t>
  </si>
  <si>
    <t>Rodzaj materiału biurowego</t>
  </si>
  <si>
    <t>Jednostka miary</t>
  </si>
  <si>
    <t>Ilość</t>
  </si>
  <si>
    <t>Opis</t>
  </si>
  <si>
    <t>szt.</t>
  </si>
  <si>
    <t>Wartość brutto</t>
  </si>
  <si>
    <t>Średnia</t>
  </si>
  <si>
    <t>Cena 1</t>
  </si>
  <si>
    <t>Cena 2</t>
  </si>
  <si>
    <t>Cena 3</t>
  </si>
  <si>
    <t>Budżet</t>
  </si>
  <si>
    <t>POWER</t>
  </si>
  <si>
    <t>RPO</t>
  </si>
  <si>
    <t>Wydział</t>
  </si>
  <si>
    <t>Lp.</t>
  </si>
  <si>
    <t xml:space="preserve">RPO </t>
  </si>
  <si>
    <t>Łącznie</t>
  </si>
  <si>
    <t>Pomocy Technicznej</t>
  </si>
  <si>
    <t>Promocji i Informacji</t>
  </si>
  <si>
    <t>Oceny Wniosków Konkursowych</t>
  </si>
  <si>
    <t>Finansowania Programów</t>
  </si>
  <si>
    <t>Aktywizacji Zawodowej</t>
  </si>
  <si>
    <t>Włączenia Społecznego</t>
  </si>
  <si>
    <t>Wdrażania POWER</t>
  </si>
  <si>
    <t>Programowania EFS</t>
  </si>
  <si>
    <t>Nieprawidłowości i Odzyskiwania Kwot</t>
  </si>
  <si>
    <t>Kontroli Projeków</t>
  </si>
  <si>
    <t>Pracowanicy</t>
  </si>
  <si>
    <t>osoby</t>
  </si>
  <si>
    <t>etaty</t>
  </si>
  <si>
    <t>Dostawa</t>
  </si>
  <si>
    <t>Koszt całkow.</t>
  </si>
  <si>
    <t>PO WER</t>
  </si>
  <si>
    <t>Skoroszyt  plastikowy A4  wpinany do segregatora</t>
  </si>
  <si>
    <t>Segregator biurowy - A4 50 mm</t>
  </si>
  <si>
    <t>Segregator biurowy - A4 75 mm</t>
  </si>
  <si>
    <t>Zszywacz biurowy  - 24/6</t>
  </si>
  <si>
    <t>op.</t>
  </si>
  <si>
    <t>Papier ksero - A4</t>
  </si>
  <si>
    <t>Papier ksero - A3</t>
  </si>
  <si>
    <t>Zszywki - 24/6</t>
  </si>
  <si>
    <t>• format: A4;
• grubość kartonu: 2mm±0.1mm;
• szerokość grzbietu: 50mm;
• 2 ringowy;
• wykonany z tektury pokrytej obustronnie folią polipropylenową;
• metalowa dźwignia z dociskiem;
• na grzbiecie wzmocniony niklowym pierścieniem otwór na palec;
• na grzbiecie dwustronna etykieta znajdująca się w przezroczystej kieszeni;
• różne kolory: żółty - ..... szt, czerwony - .......szt., niebieski - .....szt/, zielony - .......szt., czarny - .......szt.</t>
  </si>
  <si>
    <t xml:space="preserve">• metalowy mechanizm;
• plastikowe ramię;
• certyfikat bezpieczeństwa GS;
• zszywki ładowane od góry;
• na zszywki w rozmiarze 24/6;
• możliwość załadowania jednorazowo min.150 zszywek 24/6;
• zszywa jednorazowo min.25 kartek o gramaturze 80gr;
• głębokość wsunięcia kartki: min. 65mm; 
• kolor: czarny lub granatowy </t>
  </si>
  <si>
    <t xml:space="preserve">op. </t>
  </si>
  <si>
    <t xml:space="preserve">• wykonany z ekologicznego polipropylenu PP o grubości min.100mic przód i min.160mic tył;
• format: A4;
• przednia okładka przezroczysta, tylna kolorowa;
• boczna perforacja umożliwiająca wpięcie do segregatora;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różne kolory: czarny                                                                                                     
</t>
  </si>
  <si>
    <t>• format: A4;
• wykonana z folii PP;
• multiperforowane;
• folia gładka, groszkowa o grubości min. 48mic.;
• otwierana z góry;                                    
 • wpinana do segregatora;
• opakowanie: 100szt.</t>
  </si>
  <si>
    <t>• format: A4;
• wykonana z folii PP;
• antystatyczne,
• multiperforowane;
• folia krystaliczna o grubości min.50mic.;
• otwierana z góry;                                    
 • wpinana do segregatora;
• opakowanie: 100szt.</t>
  </si>
  <si>
    <t xml:space="preserve">• format: A4;
• krystaliczna, wykonana z folii PP;
• grubość min.100mic.±10mic.;
• multiperforowane;
• otwierana z prawej strony za pomocą klapki;
• opakowanie: 10szt.
</t>
  </si>
  <si>
    <t>• format: A4;
• grubość kartonu: 2mm±0.1mm;
• szerokość grzbietu: 75mm;
• 2 ringowy;
• wykonany z tektury pokrytej obustronnie folią polipropylenową;
• metalowa dźwignia z dociskiem;
• na grzbiecie wzmocniony niklowym pierścieniem otwór na palec;
• na grzbiecie dwustronna etykieta znajdująca się w przezroczystej kieszeni;
• różne kolory:  żółty - ..... szt, czerwony - .......szt., niebieski - .....szt/, zielony - .......szt., czarny - .......szt.</t>
  </si>
  <si>
    <t>• format: A 4;
• do dwustronnego wydruku, niepylący;
• kolor: biały, białość: powyżej CIE 153(+/-3);
•  gramatura: 80 g/m2; 
• wilgotność: 4,0 %-5,0%;
• gładkość dla obu stron 200(+/50); 
• nieprzeźroczystość: min 90%;
• ryza = 500 arkuszy;
• opakowanie: 5 ryz</t>
  </si>
  <si>
    <t>• format: A3;
• do dwustronnego wydruku, niepylący;
• kolor: biały;
• gramatura: 80 g/m2; 
• wilgotność 4,0 % - 5,0 %;
• nieprzeźroczystość min. 90 %
• ryza = 500 arkuszy;
• opakowanie: 5 ryz</t>
  </si>
  <si>
    <t>Koszulki na dokumenty - A4</t>
  </si>
  <si>
    <t>Koszulki na dokumenty z klapką - A4</t>
  </si>
  <si>
    <t>• rozmiar: 24/6;
• ilość zszywanych kartek: min. 25;
• wykonane z wysokiej jakości stali, ocynkowane;
• opakowanie: 1 000szt.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</si>
  <si>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</si>
  <si>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</si>
  <si>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</si>
  <si>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</si>
  <si>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</si>
  <si>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</si>
  <si>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</si>
  <si>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</si>
  <si>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</si>
  <si>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</si>
  <si>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Koszulki na dokumenty z klapką A4</t>
  </si>
  <si>
    <t>Koszulki na dokumenty A4</t>
  </si>
  <si>
    <t>Segregator biurowy A4 75 mm</t>
  </si>
  <si>
    <t>Segregator biurowy A4 50 mm</t>
  </si>
  <si>
    <t>• wykonany z ekologicznego polipropylenu PP o grubości min.100mic przód i min.160mic tył;
• format: A4;
• przednia okładka przezroczysta, tylna kolorowa;
• boczna perforacja umożliwiająca wpięcie do segregatora;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kolor: czarny lub granatowy</t>
  </si>
  <si>
    <t>Papier ksero A4</t>
  </si>
  <si>
    <t>Papier ksero A3</t>
  </si>
  <si>
    <t xml:space="preserve">• format: A4;
• groszkowa, wykonana z folii PP;
• grubość min.100mic.±10mic.;
• multiperforowane;
• otwierana z prawej strony za pomocą klapki;
• opakowanie: 10szt.
</t>
  </si>
  <si>
    <t>Zszywacz biurowy 24/6 i 26/8</t>
  </si>
  <si>
    <t>• rozmiar: 24/6;
• ilość zszywanych kartek: min. 50;
• wykonane z wysokiej jakości stali, ocynkowane;
• opakowanie: 1 000szt.</t>
  </si>
  <si>
    <t xml:space="preserve">• metalowy mechanizm;
• plastikowe ramię;
• certyfikat bezpieczeństwa GS;
• zszywki ładowane od góry;
• na zszywki w rozmiarze 24/6 i 26/8;
• możliwość załadowania jednorazowo min.150 zszywek 24/6 i i 26/8;
• zszywa jednorazowo min. 50 kartek o gramaturze 80gr;
• głębokość wsunięcia kartki: min. 90mm; 
• kolor: czarny lub granatowy </t>
  </si>
  <si>
    <t xml:space="preserve">Zszywki 24/6 </t>
  </si>
  <si>
    <t>Zszywki 26/8</t>
  </si>
  <si>
    <t>• rozmiar: 26/8;
• ilość zszywanych kartek: min. 50;
• wykonane z wysokiej jakości stali, ocynkowane;
• opakowanie: 1 000szt.</t>
  </si>
  <si>
    <t>• format: A 4;
• do dwustronnego wydruku, niepylący;
• kolor: biały, białość: powyżej CIE 153(+/-3);
•  gramatura: 80 g/m2; 
• wilgotność: 4,0 %-5,0%;
• gładkość dla obu stron 200(+/50); 
• nieprzezroczystość: min 90%;
• ryza = 500 arkuszy;
• opakowanie: 5 ryz</t>
  </si>
  <si>
    <t>• format: A3;
• do dwustronnego wydruku, niepylący;
• kolor: biały;
• gramatura: 80 g/m2; 
• wilgotność 4,0 % - 5,0 %;
• nieprzezroczystość min. 90 %
• ryza = 500 arkuszy;
• opakowanie: 5 ryz</t>
  </si>
  <si>
    <t>Łączn ilość</t>
  </si>
  <si>
    <t>Pakiet nr 1 - DT</t>
  </si>
  <si>
    <t xml:space="preserve">Wydział Pomocy Technicznej </t>
  </si>
  <si>
    <t>Wydział Promocji i Informacji</t>
  </si>
  <si>
    <t>Wydział Oceny Wniosków Konkursowych</t>
  </si>
  <si>
    <t>Wydział Finansowania Programów</t>
  </si>
  <si>
    <t>Wydział Aktywizacji Zawodowej</t>
  </si>
  <si>
    <t>Wydział Włączenia Społecznego</t>
  </si>
  <si>
    <t>Wydział Wdrażania POWER</t>
  </si>
  <si>
    <t>Wydział Programowania EFS</t>
  </si>
  <si>
    <t>Wydział Nieprawidłowości i Odzyskiwania Kwot</t>
  </si>
  <si>
    <t>Wydział Kontroli Projeków</t>
  </si>
  <si>
    <t>Pakiet nr 2 - DP</t>
  </si>
  <si>
    <t>Pakiet nr 3 - DN</t>
  </si>
  <si>
    <t>Pakiet nr 4 - DW</t>
  </si>
  <si>
    <t>Pakiet nr 5 - ZI</t>
  </si>
  <si>
    <t>Pakiet nr 6 - ZO</t>
  </si>
  <si>
    <t>Pakiet nr 7 - ZE</t>
  </si>
  <si>
    <t>Pakiet nr 8 - ZZ</t>
  </si>
  <si>
    <t>Pakiet nr 9 - ZW</t>
  </si>
  <si>
    <t>Pakiet nr 10 - ZP</t>
  </si>
  <si>
    <t>• format: A4;
• grubość kartonu: 2mm±0.1mm;
• szerokość grzbietu: 50mm;
• wykonany z tektury pokrytej obustronnie folią polipropylenową;
• metalowa dźwignia z dociskiem;
• na grzbiecie wzmocniony niklowym pierścieniem otwór na palec;
• na grzbiecie dwustronna etykieta znajdująca się w przezroczystej kieszeni;
• różne kolory: w każdym pakiecie: 15 szt. - granatowy, pozostałe w kolorze czarnym</t>
  </si>
  <si>
    <t>• format: A4;
• grubość kartonu: 2mm±0.1mm;
• szerokość grzbietu: 75mm;
• wykonany z tektury pokrytej obustronnie folią polipropylenową;
• metalowa dźwignia z dociskiem;
• na grzbiecie wzmocniony niklowym pierścieniem otwór na palec;
• na grzbiecie dwustronna etykieta znajdująca się w przezroczystej kieszeni;
• różne kolory:  w każdym pakiecie: 15 szt. - czerwony, 15 szt. - zielony, 15 szt. - granatowy, pozostałe w kolorze czarnym</t>
  </si>
  <si>
    <t>11.</t>
  </si>
  <si>
    <t>Koszulki na dokumenty poszerzane A4</t>
  </si>
  <si>
    <t>• format: A4 - poszerzony;
• wykonana z folii PP;
• antystatyczne;
• folia o grubości min.120mic.;
• multiperforowane;
• otwierana z góry;
• opakowanie: 10szt.</t>
  </si>
  <si>
    <t>Koszulki na dokumenty poszerzana A4</t>
  </si>
  <si>
    <t>1. Dane dotyczące Wykonawcy:</t>
  </si>
  <si>
    <t>Nazwa:</t>
  </si>
  <si>
    <t>Adres siedziby:</t>
  </si>
  <si>
    <t xml:space="preserve">Nr telefonu/fax.: </t>
  </si>
  <si>
    <t>NIP:</t>
  </si>
  <si>
    <t>REGON:</t>
  </si>
  <si>
    <t>Osoba odpowiedzialna za realizację zamówienia:</t>
  </si>
  <si>
    <t>Oświadczam, że:</t>
  </si>
  <si>
    <t>- wyceniliśmy wszystkie elementy niezbędne do prawidłowego wykonania przedmiotu zamówienia</t>
  </si>
  <si>
    <r>
      <t xml:space="preserve">- zapoznaliśmy się w sposób wystarczający i konieczny ze Szczegółowym Opisem Przedmiotu wraz z załącznikiem nr 1 - </t>
    </r>
    <r>
      <rPr>
        <i/>
        <sz val="11"/>
        <color theme="1"/>
        <rFont val="Calibri"/>
        <family val="2"/>
        <charset val="238"/>
        <scheme val="minor"/>
      </rPr>
      <t>Zestawienie materiałów biurowych</t>
    </r>
    <r>
      <rPr>
        <sz val="11"/>
        <color theme="1"/>
        <rFont val="Calibri"/>
        <family val="2"/>
        <charset val="238"/>
        <scheme val="minor"/>
      </rPr>
      <t xml:space="preserve"> oraz wszystkimi informacjami niezbędnymi do zrealizowania przedmiotu zamówienia</t>
    </r>
  </si>
  <si>
    <t>2. Wycena przemiotu zamówienia:</t>
  </si>
  <si>
    <t>3. Oświadczenia Wykonawcy:</t>
  </si>
  <si>
    <t>Data ……….</t>
  </si>
  <si>
    <t>……………………………………………………………………..</t>
  </si>
  <si>
    <t>(pieczęśc i podpis Wykonawcy)</t>
  </si>
  <si>
    <t>(pieczęć i podpis Wykonawcy)</t>
  </si>
  <si>
    <t xml:space="preserve"> </t>
  </si>
  <si>
    <r>
      <rPr>
        <b/>
        <sz val="18"/>
        <color theme="1"/>
        <rFont val="Calibri"/>
        <family val="2"/>
        <charset val="238"/>
        <scheme val="minor"/>
      </rPr>
      <t>Formularz cenowy</t>
    </r>
    <r>
      <rPr>
        <b/>
        <sz val="15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do oszacowania wartości zamówienia na dostawę materiałów biurowych do Filii DWUP we Wrocławiu na potrzeby realizacji zadań związanych z wdrażaniem PO WER i RPO WD 2014-2020</t>
    </r>
  </si>
  <si>
    <t>Cena jednostkowa netto (PLN)*</t>
  </si>
  <si>
    <t>Cena jednostkowa brutto (PLN)*</t>
  </si>
  <si>
    <r>
      <t xml:space="preserve">Wartość netto (PLN)*
</t>
    </r>
    <r>
      <rPr>
        <sz val="10"/>
        <color theme="1"/>
        <rFont val="Calibri"/>
        <family val="2"/>
        <charset val="238"/>
        <scheme val="minor"/>
      </rPr>
      <t>(kol. 5 x kol. 6)</t>
    </r>
  </si>
  <si>
    <r>
      <t xml:space="preserve">Wartość brutto (PLN)*
</t>
    </r>
    <r>
      <rPr>
        <sz val="10"/>
        <color theme="1"/>
        <rFont val="Calibri"/>
        <family val="2"/>
        <charset val="238"/>
        <scheme val="minor"/>
      </rPr>
      <t>(kol. 5 x kol. 8)</t>
    </r>
  </si>
  <si>
    <t>* Dokonując wyceny należy uwzględnić wszystkie koszty związane z realizacją zamówienia, w tym w szczególności koszty transportu i rozładunku materiałów biurowych</t>
  </si>
  <si>
    <r>
      <t xml:space="preserve">Załącznik nr 1A - </t>
    </r>
    <r>
      <rPr>
        <b/>
        <i/>
        <sz val="13"/>
        <color theme="1"/>
        <rFont val="Calibri"/>
        <family val="2"/>
        <charset val="238"/>
        <scheme val="minor"/>
      </rPr>
      <t>Zestawienie materiałów biurowych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</si>
</sst>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6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0" fontId="8" fillId="0" borderId="25" xfId="0" applyFont="1" applyBorder="1"/>
    <xf numFmtId="4" fontId="8" fillId="0" borderId="25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6" borderId="1" xfId="0" applyFill="1" applyBorder="1"/>
    <xf numFmtId="0" fontId="0" fillId="0" borderId="25" xfId="0" applyBorder="1"/>
    <xf numFmtId="4" fontId="0" fillId="0" borderId="25" xfId="0" applyNumberFormat="1" applyBorder="1"/>
    <xf numFmtId="4" fontId="0" fillId="0" borderId="0" xfId="0" applyNumberFormat="1"/>
    <xf numFmtId="0" fontId="4" fillId="2" borderId="28" xfId="0" applyFont="1" applyFill="1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0" fillId="0" borderId="1" xfId="0" applyFont="1" applyFill="1" applyBorder="1"/>
    <xf numFmtId="9" fontId="0" fillId="0" borderId="0" xfId="0" applyNumberFormat="1"/>
    <xf numFmtId="0" fontId="10" fillId="0" borderId="0" xfId="0" applyFont="1"/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4" fillId="0" borderId="12" xfId="0" applyFont="1" applyBorder="1"/>
    <xf numFmtId="0" fontId="0" fillId="0" borderId="27" xfId="0" applyBorder="1"/>
    <xf numFmtId="0" fontId="0" fillId="7" borderId="27" xfId="0" applyFill="1" applyBorder="1"/>
    <xf numFmtId="0" fontId="0" fillId="0" borderId="2" xfId="0" applyBorder="1"/>
    <xf numFmtId="0" fontId="0" fillId="0" borderId="3" xfId="0" applyBorder="1"/>
    <xf numFmtId="0" fontId="0" fillId="7" borderId="3" xfId="0" applyFill="1" applyBorder="1"/>
    <xf numFmtId="0" fontId="0" fillId="7" borderId="2" xfId="0" applyFill="1" applyBorder="1"/>
    <xf numFmtId="0" fontId="0" fillId="7" borderId="12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9" xfId="0" applyFont="1" applyBorder="1"/>
    <xf numFmtId="0" fontId="4" fillId="0" borderId="11" xfId="0" applyFont="1" applyBorder="1"/>
    <xf numFmtId="0" fontId="4" fillId="0" borderId="41" xfId="0" applyFont="1" applyBorder="1"/>
    <xf numFmtId="0" fontId="4" fillId="0" borderId="19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0" xfId="0" applyNumberFormat="1" applyAlignment="1">
      <alignment vertical="center"/>
    </xf>
    <xf numFmtId="4" fontId="8" fillId="6" borderId="17" xfId="0" applyNumberFormat="1" applyFont="1" applyFill="1" applyBorder="1" applyAlignment="1">
      <alignment vertical="center"/>
    </xf>
    <xf numFmtId="4" fontId="8" fillId="6" borderId="8" xfId="0" applyNumberFormat="1" applyFont="1" applyFill="1" applyBorder="1" applyAlignment="1">
      <alignment vertical="center"/>
    </xf>
    <xf numFmtId="4" fontId="8" fillId="6" borderId="24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top" wrapText="1"/>
    </xf>
    <xf numFmtId="0" fontId="9" fillId="10" borderId="35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/>
    </xf>
    <xf numFmtId="4" fontId="0" fillId="11" borderId="4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2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0" fillId="0" borderId="4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5555</xdr:rowOff>
    </xdr:from>
    <xdr:to>
      <xdr:col>1</xdr:col>
      <xdr:colOff>990599</xdr:colOff>
      <xdr:row>4</xdr:row>
      <xdr:rowOff>22225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55"/>
          <a:ext cx="1308099" cy="778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2800350</xdr:colOff>
      <xdr:row>0</xdr:row>
      <xdr:rowOff>111125</xdr:rowOff>
    </xdr:from>
    <xdr:to>
      <xdr:col>3</xdr:col>
      <xdr:colOff>793273</xdr:colOff>
      <xdr:row>3</xdr:row>
      <xdr:rowOff>3968</xdr:rowOff>
    </xdr:to>
    <xdr:pic>
      <xdr:nvPicPr>
        <xdr:cNvPr id="5" name="Obraz 4" descr="C:\Users\gmolenda\Desktop\wysłane\Papier firmowy - Szablony\logotyp\Dolny Śląsk - logotyp, cz-b (jpg-zip)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95850" y="111125"/>
          <a:ext cx="1358423" cy="464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15875</xdr:colOff>
      <xdr:row>0</xdr:row>
      <xdr:rowOff>4536</xdr:rowOff>
    </xdr:from>
    <xdr:to>
      <xdr:col>19</xdr:col>
      <xdr:colOff>62277</xdr:colOff>
      <xdr:row>3</xdr:row>
      <xdr:rowOff>153194</xdr:rowOff>
    </xdr:to>
    <xdr:pic>
      <xdr:nvPicPr>
        <xdr:cNvPr id="6" name="Obraz 5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07500" y="4536"/>
          <a:ext cx="2126027" cy="720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81"/>
  <sheetViews>
    <sheetView zoomScale="60" zoomScaleNormal="60" workbookViewId="0">
      <selection activeCell="B36" sqref="B36"/>
    </sheetView>
  </sheetViews>
  <sheetFormatPr defaultRowHeight="15" x14ac:dyDescent="0.25"/>
  <cols>
    <col min="1" max="1" width="4.5703125" customWidth="1"/>
    <col min="2" max="2" width="27" customWidth="1"/>
    <col min="3" max="3" width="50.42578125" style="4" customWidth="1"/>
    <col min="4" max="4" width="13.28515625" style="4" customWidth="1"/>
    <col min="5" max="5" width="12.5703125" style="84" customWidth="1"/>
    <col min="6" max="6" width="14.28515625" hidden="1" customWidth="1"/>
    <col min="7" max="7" width="16" hidden="1" customWidth="1"/>
    <col min="8" max="8" width="16.5703125" hidden="1" customWidth="1"/>
    <col min="9" max="9" width="16.28515625" hidden="1" customWidth="1"/>
    <col min="10" max="10" width="14" hidden="1" customWidth="1"/>
    <col min="11" max="11" width="16.28515625" hidden="1" customWidth="1"/>
    <col min="12" max="12" width="14" hidden="1" customWidth="1"/>
    <col min="13" max="13" width="14.7109375" hidden="1" customWidth="1"/>
    <col min="14" max="14" width="15.85546875" hidden="1" customWidth="1"/>
    <col min="15" max="15" width="16.140625" hidden="1" customWidth="1"/>
    <col min="16" max="16" width="15.42578125" customWidth="1"/>
    <col min="17" max="17" width="14.5703125" customWidth="1"/>
    <col min="18" max="18" width="15.140625" customWidth="1"/>
    <col min="19" max="19" width="15.85546875" customWidth="1"/>
  </cols>
  <sheetData>
    <row r="5" spans="1:19" ht="15.75" thickBot="1" x14ac:dyDescent="0.3"/>
    <row r="6" spans="1:19" ht="64.5" customHeight="1" thickBot="1" x14ac:dyDescent="0.3">
      <c r="A6" s="205" t="s">
        <v>126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7"/>
    </row>
    <row r="7" spans="1:19" ht="17.25" x14ac:dyDescent="0.3">
      <c r="A7" s="1"/>
      <c r="B7" s="1"/>
    </row>
    <row r="8" spans="1:19" ht="27.75" customHeight="1" thickBot="1" x14ac:dyDescent="0.35">
      <c r="A8" s="169" t="s">
        <v>109</v>
      </c>
      <c r="B8" s="1"/>
    </row>
    <row r="9" spans="1:19" ht="33" customHeight="1" x14ac:dyDescent="0.25">
      <c r="A9" s="208" t="s">
        <v>110</v>
      </c>
      <c r="B9" s="209"/>
      <c r="C9" s="210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3"/>
    </row>
    <row r="10" spans="1:19" ht="38.25" customHeight="1" x14ac:dyDescent="0.25">
      <c r="A10" s="182" t="s">
        <v>111</v>
      </c>
      <c r="B10" s="183"/>
      <c r="C10" s="184"/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</row>
    <row r="11" spans="1:19" ht="30.75" customHeight="1" x14ac:dyDescent="0.25">
      <c r="A11" s="182" t="s">
        <v>112</v>
      </c>
      <c r="B11" s="183"/>
      <c r="C11" s="184"/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</row>
    <row r="12" spans="1:19" ht="34.5" customHeight="1" x14ac:dyDescent="0.25">
      <c r="A12" s="182" t="s">
        <v>113</v>
      </c>
      <c r="B12" s="183"/>
      <c r="C12" s="184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</row>
    <row r="13" spans="1:19" ht="28.5" customHeight="1" x14ac:dyDescent="0.25">
      <c r="A13" s="182" t="s">
        <v>114</v>
      </c>
      <c r="B13" s="183"/>
      <c r="C13" s="184"/>
      <c r="D13" s="175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</row>
    <row r="14" spans="1:19" ht="42" customHeight="1" thickBot="1" x14ac:dyDescent="0.3">
      <c r="A14" s="186" t="s">
        <v>115</v>
      </c>
      <c r="B14" s="187"/>
      <c r="C14" s="188"/>
      <c r="D14" s="178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</row>
    <row r="15" spans="1:19" ht="17.25" x14ac:dyDescent="0.3">
      <c r="A15" s="1"/>
      <c r="B15" s="169"/>
    </row>
    <row r="16" spans="1:19" ht="32.25" customHeight="1" thickBot="1" x14ac:dyDescent="0.3">
      <c r="A16" s="169" t="s">
        <v>119</v>
      </c>
    </row>
    <row r="17" spans="1:20" ht="18.75" customHeight="1" x14ac:dyDescent="0.25">
      <c r="A17" s="195" t="s">
        <v>1</v>
      </c>
      <c r="B17" s="197" t="s">
        <v>2</v>
      </c>
      <c r="C17" s="199" t="s">
        <v>5</v>
      </c>
      <c r="D17" s="199" t="s">
        <v>3</v>
      </c>
      <c r="E17" s="201" t="s">
        <v>82</v>
      </c>
      <c r="F17" s="132" t="s">
        <v>83</v>
      </c>
      <c r="G17" s="78" t="s">
        <v>94</v>
      </c>
      <c r="H17" s="78" t="s">
        <v>95</v>
      </c>
      <c r="I17" s="78" t="s">
        <v>96</v>
      </c>
      <c r="J17" s="78" t="s">
        <v>97</v>
      </c>
      <c r="K17" s="78" t="s">
        <v>98</v>
      </c>
      <c r="L17" s="78" t="s">
        <v>99</v>
      </c>
      <c r="M17" s="78" t="s">
        <v>100</v>
      </c>
      <c r="N17" s="78" t="s">
        <v>101</v>
      </c>
      <c r="O17" s="127" t="s">
        <v>102</v>
      </c>
      <c r="P17" s="203" t="s">
        <v>127</v>
      </c>
      <c r="Q17" s="189" t="s">
        <v>129</v>
      </c>
      <c r="R17" s="191" t="s">
        <v>128</v>
      </c>
      <c r="S17" s="193" t="s">
        <v>130</v>
      </c>
      <c r="T17" s="74"/>
    </row>
    <row r="18" spans="1:20" s="2" customFormat="1" ht="42.75" customHeight="1" x14ac:dyDescent="0.25">
      <c r="A18" s="196"/>
      <c r="B18" s="198"/>
      <c r="C18" s="200"/>
      <c r="D18" s="200"/>
      <c r="E18" s="202"/>
      <c r="F18" s="133" t="s">
        <v>84</v>
      </c>
      <c r="G18" s="131" t="s">
        <v>91</v>
      </c>
      <c r="H18" s="131" t="s">
        <v>92</v>
      </c>
      <c r="I18" s="131" t="s">
        <v>93</v>
      </c>
      <c r="J18" s="131" t="s">
        <v>85</v>
      </c>
      <c r="K18" s="131" t="s">
        <v>86</v>
      </c>
      <c r="L18" s="131" t="s">
        <v>87</v>
      </c>
      <c r="M18" s="131" t="s">
        <v>88</v>
      </c>
      <c r="N18" s="131" t="s">
        <v>89</v>
      </c>
      <c r="O18" s="137" t="s">
        <v>90</v>
      </c>
      <c r="P18" s="204"/>
      <c r="Q18" s="190"/>
      <c r="R18" s="192"/>
      <c r="S18" s="194"/>
      <c r="T18" s="75"/>
    </row>
    <row r="19" spans="1:20" s="2" customFormat="1" ht="24.75" customHeight="1" thickBot="1" x14ac:dyDescent="0.3">
      <c r="A19" s="138">
        <v>1</v>
      </c>
      <c r="B19" s="139">
        <v>2</v>
      </c>
      <c r="C19" s="140">
        <v>3</v>
      </c>
      <c r="D19" s="140">
        <v>4</v>
      </c>
      <c r="E19" s="141">
        <v>5</v>
      </c>
      <c r="F19" s="142"/>
      <c r="G19" s="143"/>
      <c r="H19" s="143"/>
      <c r="I19" s="143"/>
      <c r="J19" s="143"/>
      <c r="K19" s="143"/>
      <c r="L19" s="143"/>
      <c r="M19" s="143"/>
      <c r="N19" s="143"/>
      <c r="O19" s="144"/>
      <c r="P19" s="145">
        <v>6</v>
      </c>
      <c r="Q19" s="146">
        <v>7</v>
      </c>
      <c r="R19" s="147">
        <v>8</v>
      </c>
      <c r="S19" s="148">
        <v>9</v>
      </c>
      <c r="T19" s="75"/>
    </row>
    <row r="20" spans="1:20" s="7" customFormat="1" ht="81.75" customHeight="1" x14ac:dyDescent="0.25">
      <c r="A20" s="153">
        <v>1</v>
      </c>
      <c r="B20" s="154" t="s">
        <v>66</v>
      </c>
      <c r="C20" s="155" t="s">
        <v>73</v>
      </c>
      <c r="D20" s="156" t="s">
        <v>39</v>
      </c>
      <c r="E20" s="157">
        <f>SUM(F20:O20)</f>
        <v>220</v>
      </c>
      <c r="F20" s="134">
        <v>8</v>
      </c>
      <c r="G20" s="87">
        <v>8</v>
      </c>
      <c r="H20" s="87">
        <v>10</v>
      </c>
      <c r="I20" s="87">
        <v>40</v>
      </c>
      <c r="J20" s="87">
        <v>10</v>
      </c>
      <c r="K20" s="87">
        <v>32</v>
      </c>
      <c r="L20" s="87">
        <v>14</v>
      </c>
      <c r="M20" s="87">
        <v>44</v>
      </c>
      <c r="N20" s="87">
        <v>26</v>
      </c>
      <c r="O20" s="128">
        <v>28</v>
      </c>
      <c r="P20" s="150"/>
      <c r="Q20" s="151">
        <f>ROUND(E20*P20,2)</f>
        <v>0</v>
      </c>
      <c r="R20" s="150"/>
      <c r="S20" s="151">
        <f>ROUND(E20*R20,2)</f>
        <v>0</v>
      </c>
    </row>
    <row r="21" spans="1:20" s="7" customFormat="1" ht="112.5" customHeight="1" x14ac:dyDescent="0.25">
      <c r="A21" s="158">
        <v>2</v>
      </c>
      <c r="B21" s="159" t="s">
        <v>67</v>
      </c>
      <c r="C21" s="160" t="s">
        <v>48</v>
      </c>
      <c r="D21" s="161" t="s">
        <v>45</v>
      </c>
      <c r="E21" s="157">
        <f t="shared" ref="E21:E31" si="0">SUM(F21:O21)</f>
        <v>660</v>
      </c>
      <c r="F21" s="135">
        <v>30</v>
      </c>
      <c r="G21" s="83">
        <v>24</v>
      </c>
      <c r="H21" s="83">
        <v>30</v>
      </c>
      <c r="I21" s="83">
        <v>114</v>
      </c>
      <c r="J21" s="83">
        <v>30</v>
      </c>
      <c r="K21" s="83">
        <v>96</v>
      </c>
      <c r="L21" s="83">
        <v>42</v>
      </c>
      <c r="M21" s="83">
        <v>132</v>
      </c>
      <c r="N21" s="83">
        <v>78</v>
      </c>
      <c r="O21" s="129">
        <v>84</v>
      </c>
      <c r="P21" s="152"/>
      <c r="Q21" s="151">
        <f t="shared" ref="Q21:Q31" si="1">ROUND(E21*P21,2)</f>
        <v>0</v>
      </c>
      <c r="R21" s="152"/>
      <c r="S21" s="151">
        <f t="shared" ref="S21:S31" si="2">ROUND(E21*R21,2)</f>
        <v>0</v>
      </c>
    </row>
    <row r="22" spans="1:20" s="7" customFormat="1" ht="93.75" customHeight="1" x14ac:dyDescent="0.25">
      <c r="A22" s="158">
        <v>3</v>
      </c>
      <c r="B22" s="159" t="s">
        <v>67</v>
      </c>
      <c r="C22" s="162" t="s">
        <v>47</v>
      </c>
      <c r="D22" s="161" t="s">
        <v>39</v>
      </c>
      <c r="E22" s="157">
        <f t="shared" si="0"/>
        <v>660</v>
      </c>
      <c r="F22" s="135">
        <v>30</v>
      </c>
      <c r="G22" s="83">
        <v>24</v>
      </c>
      <c r="H22" s="83">
        <v>30</v>
      </c>
      <c r="I22" s="83">
        <v>114</v>
      </c>
      <c r="J22" s="83">
        <v>30</v>
      </c>
      <c r="K22" s="83">
        <v>96</v>
      </c>
      <c r="L22" s="83">
        <v>42</v>
      </c>
      <c r="M22" s="83">
        <v>132</v>
      </c>
      <c r="N22" s="83">
        <v>78</v>
      </c>
      <c r="O22" s="129">
        <v>84</v>
      </c>
      <c r="P22" s="152"/>
      <c r="Q22" s="151">
        <f t="shared" si="1"/>
        <v>0</v>
      </c>
      <c r="R22" s="152"/>
      <c r="S22" s="151">
        <f t="shared" si="2"/>
        <v>0</v>
      </c>
    </row>
    <row r="23" spans="1:20" s="7" customFormat="1" ht="93.75" customHeight="1" x14ac:dyDescent="0.25">
      <c r="A23" s="158">
        <v>4</v>
      </c>
      <c r="B23" s="159" t="s">
        <v>106</v>
      </c>
      <c r="C23" s="162" t="s">
        <v>107</v>
      </c>
      <c r="D23" s="161" t="s">
        <v>39</v>
      </c>
      <c r="E23" s="157">
        <f>SUM(F23:O23)</f>
        <v>220</v>
      </c>
      <c r="F23" s="135">
        <v>10</v>
      </c>
      <c r="G23" s="83">
        <v>8</v>
      </c>
      <c r="H23" s="83">
        <v>10</v>
      </c>
      <c r="I23" s="83">
        <v>38</v>
      </c>
      <c r="J23" s="83">
        <v>10</v>
      </c>
      <c r="K23" s="83">
        <v>32</v>
      </c>
      <c r="L23" s="83">
        <v>14</v>
      </c>
      <c r="M23" s="83">
        <v>44</v>
      </c>
      <c r="N23" s="83">
        <v>26</v>
      </c>
      <c r="O23" s="129">
        <v>28</v>
      </c>
      <c r="P23" s="152"/>
      <c r="Q23" s="151">
        <f t="shared" si="1"/>
        <v>0</v>
      </c>
      <c r="R23" s="152"/>
      <c r="S23" s="151">
        <f t="shared" si="2"/>
        <v>0</v>
      </c>
    </row>
    <row r="24" spans="1:20" s="7" customFormat="1" ht="153" x14ac:dyDescent="0.25">
      <c r="A24" s="158">
        <v>5</v>
      </c>
      <c r="B24" s="159" t="s">
        <v>68</v>
      </c>
      <c r="C24" s="162" t="s">
        <v>104</v>
      </c>
      <c r="D24" s="161" t="s">
        <v>6</v>
      </c>
      <c r="E24" s="157">
        <f t="shared" si="0"/>
        <v>880</v>
      </c>
      <c r="F24" s="135">
        <v>36</v>
      </c>
      <c r="G24" s="83">
        <v>32</v>
      </c>
      <c r="H24" s="83">
        <v>40</v>
      </c>
      <c r="I24" s="83">
        <v>152</v>
      </c>
      <c r="J24" s="83">
        <v>40</v>
      </c>
      <c r="K24" s="83">
        <v>128</v>
      </c>
      <c r="L24" s="83">
        <v>56</v>
      </c>
      <c r="M24" s="83">
        <v>176</v>
      </c>
      <c r="N24" s="83">
        <v>106</v>
      </c>
      <c r="O24" s="129">
        <v>114</v>
      </c>
      <c r="P24" s="152"/>
      <c r="Q24" s="151">
        <f t="shared" si="1"/>
        <v>0</v>
      </c>
      <c r="R24" s="152"/>
      <c r="S24" s="151">
        <f t="shared" si="2"/>
        <v>0</v>
      </c>
    </row>
    <row r="25" spans="1:20" s="7" customFormat="1" ht="165" customHeight="1" x14ac:dyDescent="0.25">
      <c r="A25" s="158">
        <v>6</v>
      </c>
      <c r="B25" s="159" t="s">
        <v>69</v>
      </c>
      <c r="C25" s="162" t="s">
        <v>103</v>
      </c>
      <c r="D25" s="161" t="s">
        <v>6</v>
      </c>
      <c r="E25" s="157">
        <f>SUM(F25:O25)</f>
        <v>330</v>
      </c>
      <c r="F25" s="135">
        <v>12</v>
      </c>
      <c r="G25" s="83">
        <v>12</v>
      </c>
      <c r="H25" s="83">
        <v>15</v>
      </c>
      <c r="I25" s="83">
        <v>57</v>
      </c>
      <c r="J25" s="83">
        <v>16</v>
      </c>
      <c r="K25" s="83">
        <v>48</v>
      </c>
      <c r="L25" s="83">
        <v>22</v>
      </c>
      <c r="M25" s="83">
        <v>66</v>
      </c>
      <c r="N25" s="83">
        <v>40</v>
      </c>
      <c r="O25" s="129">
        <v>42</v>
      </c>
      <c r="P25" s="152"/>
      <c r="Q25" s="151">
        <f t="shared" si="1"/>
        <v>0</v>
      </c>
      <c r="R25" s="152"/>
      <c r="S25" s="151">
        <f t="shared" si="2"/>
        <v>0</v>
      </c>
    </row>
    <row r="26" spans="1:20" s="7" customFormat="1" ht="122.25" customHeight="1" x14ac:dyDescent="0.25">
      <c r="A26" s="158">
        <v>7</v>
      </c>
      <c r="B26" s="159" t="s">
        <v>35</v>
      </c>
      <c r="C26" s="162" t="s">
        <v>70</v>
      </c>
      <c r="D26" s="161" t="s">
        <v>6</v>
      </c>
      <c r="E26" s="157">
        <f t="shared" si="0"/>
        <v>220</v>
      </c>
      <c r="F26" s="135">
        <v>8</v>
      </c>
      <c r="G26" s="83">
        <v>8</v>
      </c>
      <c r="H26" s="83">
        <v>10</v>
      </c>
      <c r="I26" s="83">
        <v>38</v>
      </c>
      <c r="J26" s="83">
        <v>10</v>
      </c>
      <c r="K26" s="83">
        <v>34</v>
      </c>
      <c r="L26" s="83">
        <v>14</v>
      </c>
      <c r="M26" s="83">
        <v>44</v>
      </c>
      <c r="N26" s="83">
        <v>26</v>
      </c>
      <c r="O26" s="129">
        <v>28</v>
      </c>
      <c r="P26" s="152"/>
      <c r="Q26" s="151">
        <f t="shared" si="1"/>
        <v>0</v>
      </c>
      <c r="R26" s="152"/>
      <c r="S26" s="151">
        <f t="shared" si="2"/>
        <v>0</v>
      </c>
    </row>
    <row r="27" spans="1:20" s="7" customFormat="1" ht="135" customHeight="1" x14ac:dyDescent="0.25">
      <c r="A27" s="158">
        <v>8</v>
      </c>
      <c r="B27" s="159" t="s">
        <v>74</v>
      </c>
      <c r="C27" s="162" t="s">
        <v>76</v>
      </c>
      <c r="D27" s="161" t="s">
        <v>6</v>
      </c>
      <c r="E27" s="157">
        <f t="shared" si="0"/>
        <v>110</v>
      </c>
      <c r="F27" s="135">
        <v>4</v>
      </c>
      <c r="G27" s="83">
        <v>4</v>
      </c>
      <c r="H27" s="83">
        <v>5</v>
      </c>
      <c r="I27" s="83">
        <v>20</v>
      </c>
      <c r="J27" s="83">
        <v>5</v>
      </c>
      <c r="K27" s="83">
        <v>16</v>
      </c>
      <c r="L27" s="83">
        <v>7</v>
      </c>
      <c r="M27" s="83">
        <v>22</v>
      </c>
      <c r="N27" s="83">
        <v>13</v>
      </c>
      <c r="O27" s="129">
        <v>14</v>
      </c>
      <c r="P27" s="152"/>
      <c r="Q27" s="151">
        <f t="shared" si="1"/>
        <v>0</v>
      </c>
      <c r="R27" s="152"/>
      <c r="S27" s="151">
        <f t="shared" si="2"/>
        <v>0</v>
      </c>
    </row>
    <row r="28" spans="1:20" s="7" customFormat="1" ht="63" customHeight="1" x14ac:dyDescent="0.25">
      <c r="A28" s="158">
        <v>9</v>
      </c>
      <c r="B28" s="159" t="s">
        <v>77</v>
      </c>
      <c r="C28" s="162" t="s">
        <v>75</v>
      </c>
      <c r="D28" s="161" t="s">
        <v>45</v>
      </c>
      <c r="E28" s="157">
        <f t="shared" si="0"/>
        <v>220</v>
      </c>
      <c r="F28" s="135">
        <v>8</v>
      </c>
      <c r="G28" s="83">
        <v>8</v>
      </c>
      <c r="H28" s="83">
        <v>10</v>
      </c>
      <c r="I28" s="83">
        <v>38</v>
      </c>
      <c r="J28" s="83">
        <v>10</v>
      </c>
      <c r="K28" s="83">
        <v>34</v>
      </c>
      <c r="L28" s="83">
        <v>14</v>
      </c>
      <c r="M28" s="83">
        <v>44</v>
      </c>
      <c r="N28" s="83">
        <v>26</v>
      </c>
      <c r="O28" s="129">
        <v>28</v>
      </c>
      <c r="P28" s="152"/>
      <c r="Q28" s="151">
        <f t="shared" si="1"/>
        <v>0</v>
      </c>
      <c r="R28" s="152"/>
      <c r="S28" s="151">
        <f t="shared" si="2"/>
        <v>0</v>
      </c>
    </row>
    <row r="29" spans="1:20" s="7" customFormat="1" ht="63" customHeight="1" x14ac:dyDescent="0.25">
      <c r="A29" s="158">
        <v>10</v>
      </c>
      <c r="B29" s="159" t="s">
        <v>78</v>
      </c>
      <c r="C29" s="162" t="s">
        <v>79</v>
      </c>
      <c r="D29" s="161" t="s">
        <v>45</v>
      </c>
      <c r="E29" s="157">
        <f t="shared" si="0"/>
        <v>220</v>
      </c>
      <c r="F29" s="135">
        <v>8</v>
      </c>
      <c r="G29" s="83">
        <v>8</v>
      </c>
      <c r="H29" s="83">
        <v>10</v>
      </c>
      <c r="I29" s="83">
        <v>38</v>
      </c>
      <c r="J29" s="83">
        <v>10</v>
      </c>
      <c r="K29" s="83">
        <v>34</v>
      </c>
      <c r="L29" s="83">
        <v>14</v>
      </c>
      <c r="M29" s="83">
        <v>44</v>
      </c>
      <c r="N29" s="83">
        <v>26</v>
      </c>
      <c r="O29" s="129">
        <v>28</v>
      </c>
      <c r="P29" s="152"/>
      <c r="Q29" s="151">
        <f t="shared" si="1"/>
        <v>0</v>
      </c>
      <c r="R29" s="152"/>
      <c r="S29" s="151">
        <f t="shared" si="2"/>
        <v>0</v>
      </c>
    </row>
    <row r="30" spans="1:20" s="7" customFormat="1" ht="122.25" customHeight="1" x14ac:dyDescent="0.25">
      <c r="A30" s="158">
        <v>11</v>
      </c>
      <c r="B30" s="159" t="s">
        <v>71</v>
      </c>
      <c r="C30" s="162" t="s">
        <v>80</v>
      </c>
      <c r="D30" s="161" t="s">
        <v>39</v>
      </c>
      <c r="E30" s="157">
        <f t="shared" si="0"/>
        <v>200</v>
      </c>
      <c r="F30" s="135">
        <v>9</v>
      </c>
      <c r="G30" s="83">
        <v>11</v>
      </c>
      <c r="H30" s="83">
        <v>12</v>
      </c>
      <c r="I30" s="83">
        <v>28</v>
      </c>
      <c r="J30" s="83">
        <v>11</v>
      </c>
      <c r="K30" s="83">
        <v>28</v>
      </c>
      <c r="L30" s="83">
        <v>13</v>
      </c>
      <c r="M30" s="83">
        <v>30</v>
      </c>
      <c r="N30" s="83">
        <v>30</v>
      </c>
      <c r="O30" s="129">
        <v>28</v>
      </c>
      <c r="P30" s="152"/>
      <c r="Q30" s="151">
        <f t="shared" si="1"/>
        <v>0</v>
      </c>
      <c r="R30" s="152"/>
      <c r="S30" s="151">
        <f t="shared" si="2"/>
        <v>0</v>
      </c>
    </row>
    <row r="31" spans="1:20" s="7" customFormat="1" ht="105.75" customHeight="1" thickBot="1" x14ac:dyDescent="0.3">
      <c r="A31" s="163">
        <v>12</v>
      </c>
      <c r="B31" s="164" t="s">
        <v>72</v>
      </c>
      <c r="C31" s="165" t="s">
        <v>81</v>
      </c>
      <c r="D31" s="166" t="s">
        <v>39</v>
      </c>
      <c r="E31" s="167">
        <f t="shared" si="0"/>
        <v>16</v>
      </c>
      <c r="F31" s="136">
        <v>2</v>
      </c>
      <c r="G31" s="92">
        <v>2</v>
      </c>
      <c r="H31" s="92">
        <v>2</v>
      </c>
      <c r="I31" s="92">
        <v>1</v>
      </c>
      <c r="J31" s="92">
        <v>2</v>
      </c>
      <c r="K31" s="92">
        <v>2</v>
      </c>
      <c r="L31" s="92">
        <v>2</v>
      </c>
      <c r="M31" s="92">
        <v>1</v>
      </c>
      <c r="N31" s="92">
        <v>1</v>
      </c>
      <c r="O31" s="130">
        <v>1</v>
      </c>
      <c r="P31" s="152"/>
      <c r="Q31" s="151">
        <f t="shared" si="1"/>
        <v>0</v>
      </c>
      <c r="R31" s="152"/>
      <c r="S31" s="151">
        <f t="shared" si="2"/>
        <v>0</v>
      </c>
    </row>
    <row r="32" spans="1:20" ht="23.25" customHeight="1" thickBot="1" x14ac:dyDescent="0.3">
      <c r="B32" s="3"/>
      <c r="C32" s="5"/>
      <c r="D32" s="5"/>
      <c r="E32" s="85"/>
      <c r="P32" s="168"/>
      <c r="Q32" s="149">
        <f>SUM(Q20:Q31)</f>
        <v>0</v>
      </c>
      <c r="R32" s="168"/>
      <c r="S32" s="149">
        <f>SUM(S20:S31)</f>
        <v>0</v>
      </c>
    </row>
    <row r="33" spans="1:21" ht="23.25" customHeight="1" x14ac:dyDescent="0.25">
      <c r="A33" s="3" t="s">
        <v>131</v>
      </c>
      <c r="B33" s="3"/>
      <c r="C33" s="5"/>
      <c r="D33" s="5"/>
      <c r="E33" s="85"/>
      <c r="P33" s="172"/>
      <c r="Q33" s="173"/>
      <c r="R33" s="172"/>
      <c r="S33" s="171"/>
    </row>
    <row r="34" spans="1:21" ht="23.25" customHeight="1" x14ac:dyDescent="0.25">
      <c r="A34" s="3"/>
      <c r="B34" s="3"/>
      <c r="C34" s="5"/>
      <c r="D34" s="5"/>
      <c r="E34" s="85"/>
      <c r="P34" s="172"/>
      <c r="Q34" s="173"/>
      <c r="R34" s="172"/>
      <c r="S34" s="171"/>
    </row>
    <row r="35" spans="1:21" x14ac:dyDescent="0.25">
      <c r="A35" s="3"/>
      <c r="B35" s="3"/>
      <c r="C35" s="5"/>
      <c r="D35" s="5"/>
      <c r="E35" s="85"/>
      <c r="P35" s="174"/>
      <c r="Q35" s="174"/>
      <c r="R35" s="174"/>
    </row>
    <row r="36" spans="1:21" ht="17.25" x14ac:dyDescent="0.25">
      <c r="A36" s="169" t="s">
        <v>120</v>
      </c>
      <c r="B36" s="3"/>
      <c r="C36" s="5"/>
      <c r="D36" s="5"/>
      <c r="E36" s="85"/>
    </row>
    <row r="37" spans="1:21" ht="17.25" x14ac:dyDescent="0.25">
      <c r="A37" s="169"/>
      <c r="B37" s="3"/>
      <c r="C37" s="5"/>
      <c r="D37" s="5"/>
      <c r="E37" s="85"/>
    </row>
    <row r="38" spans="1:21" x14ac:dyDescent="0.25">
      <c r="A38" s="170" t="s">
        <v>116</v>
      </c>
      <c r="B38" s="3"/>
      <c r="C38" s="5"/>
      <c r="D38" s="5"/>
      <c r="E38" s="85"/>
    </row>
    <row r="39" spans="1:21" x14ac:dyDescent="0.25">
      <c r="A39" s="170" t="s">
        <v>117</v>
      </c>
      <c r="B39" s="3"/>
      <c r="C39" s="5"/>
      <c r="D39" s="5"/>
      <c r="E39" s="85"/>
    </row>
    <row r="40" spans="1:21" x14ac:dyDescent="0.25">
      <c r="A40" s="181" t="s">
        <v>118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</row>
    <row r="41" spans="1:21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</row>
    <row r="42" spans="1:21" x14ac:dyDescent="0.25">
      <c r="A42" s="3"/>
      <c r="B42" s="3"/>
      <c r="C42" s="5"/>
      <c r="D42" s="5"/>
      <c r="E42" s="85"/>
    </row>
    <row r="43" spans="1:21" x14ac:dyDescent="0.25">
      <c r="A43" s="3"/>
      <c r="B43" s="3"/>
      <c r="C43" s="5"/>
      <c r="D43" s="5"/>
      <c r="E43" s="85"/>
    </row>
    <row r="44" spans="1:21" x14ac:dyDescent="0.25">
      <c r="A44" t="s">
        <v>121</v>
      </c>
      <c r="C44"/>
      <c r="D44"/>
      <c r="E44"/>
    </row>
    <row r="45" spans="1:21" x14ac:dyDescent="0.25">
      <c r="C45"/>
      <c r="D45"/>
      <c r="E45"/>
    </row>
    <row r="46" spans="1:21" x14ac:dyDescent="0.25">
      <c r="C46"/>
      <c r="D46"/>
      <c r="E46"/>
    </row>
    <row r="47" spans="1:21" x14ac:dyDescent="0.25">
      <c r="C47"/>
      <c r="D47"/>
      <c r="E47"/>
    </row>
    <row r="48" spans="1:21" x14ac:dyDescent="0.25">
      <c r="C48"/>
      <c r="D48"/>
      <c r="E48"/>
      <c r="P48" s="185" t="s">
        <v>122</v>
      </c>
      <c r="Q48" s="185"/>
      <c r="R48" s="185"/>
      <c r="S48" s="185"/>
      <c r="T48" s="185"/>
      <c r="U48" s="185"/>
    </row>
    <row r="49" spans="1:21" x14ac:dyDescent="0.25">
      <c r="C49"/>
      <c r="D49"/>
      <c r="E49"/>
      <c r="P49" s="185" t="s">
        <v>124</v>
      </c>
      <c r="Q49" s="185"/>
      <c r="R49" s="185"/>
      <c r="S49" s="185"/>
      <c r="T49" s="185"/>
      <c r="U49" s="185"/>
    </row>
    <row r="50" spans="1:21" x14ac:dyDescent="0.25">
      <c r="C50"/>
      <c r="D50"/>
      <c r="E50"/>
      <c r="F50" s="185" t="s">
        <v>122</v>
      </c>
      <c r="G50" s="185"/>
      <c r="H50" s="185"/>
      <c r="I50" s="185"/>
      <c r="J50" s="185"/>
      <c r="K50" s="185"/>
    </row>
    <row r="51" spans="1:21" x14ac:dyDescent="0.25">
      <c r="C51"/>
      <c r="D51"/>
      <c r="E51"/>
      <c r="F51" s="185" t="s">
        <v>123</v>
      </c>
      <c r="G51" s="185"/>
      <c r="H51" s="185"/>
      <c r="I51" s="185"/>
      <c r="J51" s="185"/>
      <c r="K51" s="185"/>
    </row>
    <row r="52" spans="1:21" x14ac:dyDescent="0.25">
      <c r="A52" s="3" t="s">
        <v>125</v>
      </c>
      <c r="B52" s="3" t="s">
        <v>125</v>
      </c>
      <c r="C52" s="5" t="s">
        <v>125</v>
      </c>
      <c r="D52" s="5"/>
      <c r="E52" s="85"/>
    </row>
    <row r="53" spans="1:21" x14ac:dyDescent="0.25">
      <c r="A53" s="3"/>
      <c r="B53" s="3"/>
      <c r="C53" s="5"/>
      <c r="D53" s="5"/>
      <c r="E53" s="85"/>
    </row>
    <row r="54" spans="1:21" x14ac:dyDescent="0.25">
      <c r="A54" s="3"/>
      <c r="B54" s="3"/>
      <c r="C54" s="5"/>
      <c r="D54" s="5"/>
      <c r="E54" s="85"/>
    </row>
    <row r="55" spans="1:21" x14ac:dyDescent="0.25">
      <c r="A55" s="3"/>
      <c r="B55" s="3"/>
      <c r="C55" s="5"/>
      <c r="D55" s="5"/>
      <c r="E55" s="85"/>
    </row>
    <row r="56" spans="1:21" x14ac:dyDescent="0.25">
      <c r="A56" s="3"/>
      <c r="B56" s="3"/>
      <c r="C56" s="5"/>
      <c r="D56" s="5"/>
      <c r="E56" s="85"/>
    </row>
    <row r="57" spans="1:21" x14ac:dyDescent="0.25">
      <c r="A57" s="3"/>
      <c r="B57" s="3"/>
      <c r="C57" s="5"/>
      <c r="D57" s="5"/>
      <c r="E57" s="85"/>
    </row>
    <row r="58" spans="1:21" x14ac:dyDescent="0.25">
      <c r="A58" s="3"/>
      <c r="B58" s="3"/>
      <c r="C58" s="5"/>
      <c r="D58" s="5"/>
      <c r="E58" s="85"/>
    </row>
    <row r="59" spans="1:21" x14ac:dyDescent="0.25">
      <c r="A59" s="3"/>
      <c r="B59" s="3"/>
      <c r="C59" s="5"/>
      <c r="D59" s="5"/>
      <c r="E59" s="85"/>
    </row>
    <row r="60" spans="1:21" x14ac:dyDescent="0.25">
      <c r="A60" s="3"/>
      <c r="B60" s="3"/>
      <c r="C60" s="5"/>
      <c r="D60" s="5"/>
      <c r="E60" s="85"/>
    </row>
    <row r="61" spans="1:21" x14ac:dyDescent="0.25">
      <c r="A61" s="3"/>
      <c r="B61" s="3"/>
      <c r="C61" s="5"/>
      <c r="D61" s="5"/>
      <c r="E61" s="85"/>
    </row>
    <row r="62" spans="1:21" x14ac:dyDescent="0.25">
      <c r="A62" s="3"/>
      <c r="B62" s="3"/>
      <c r="C62" s="5"/>
      <c r="D62" s="5"/>
      <c r="E62" s="85"/>
    </row>
    <row r="63" spans="1:21" x14ac:dyDescent="0.25">
      <c r="A63" s="3"/>
      <c r="B63" s="3"/>
      <c r="C63" s="5"/>
      <c r="D63" s="5"/>
      <c r="E63" s="85"/>
    </row>
    <row r="64" spans="1:21" x14ac:dyDescent="0.25">
      <c r="A64" s="3"/>
      <c r="B64" s="3"/>
      <c r="C64" s="5"/>
      <c r="D64" s="5"/>
      <c r="E64" s="85"/>
    </row>
    <row r="65" spans="1:5" x14ac:dyDescent="0.25">
      <c r="A65" s="3"/>
      <c r="B65" s="3"/>
      <c r="C65" s="5"/>
      <c r="D65" s="5"/>
      <c r="E65" s="85"/>
    </row>
    <row r="66" spans="1:5" x14ac:dyDescent="0.25">
      <c r="A66" s="3"/>
      <c r="B66" s="3"/>
      <c r="C66" s="5"/>
      <c r="D66" s="5"/>
      <c r="E66" s="85"/>
    </row>
    <row r="67" spans="1:5" x14ac:dyDescent="0.25">
      <c r="A67" s="3"/>
      <c r="B67" s="3"/>
      <c r="C67" s="5"/>
      <c r="D67" s="5"/>
      <c r="E67" s="85"/>
    </row>
    <row r="68" spans="1:5" x14ac:dyDescent="0.25">
      <c r="A68" s="3"/>
      <c r="B68" s="3"/>
      <c r="C68" s="5"/>
      <c r="D68" s="5"/>
      <c r="E68" s="85"/>
    </row>
    <row r="69" spans="1:5" x14ac:dyDescent="0.25">
      <c r="A69" s="3"/>
      <c r="B69" s="3"/>
      <c r="C69" s="5"/>
      <c r="D69" s="5"/>
      <c r="E69" s="85"/>
    </row>
    <row r="70" spans="1:5" x14ac:dyDescent="0.25">
      <c r="A70" s="3"/>
      <c r="B70" s="3"/>
      <c r="C70" s="5"/>
      <c r="D70" s="5"/>
      <c r="E70" s="85"/>
    </row>
    <row r="71" spans="1:5" x14ac:dyDescent="0.25">
      <c r="A71" s="3"/>
      <c r="B71" s="3"/>
      <c r="C71" s="5"/>
      <c r="D71" s="5"/>
      <c r="E71" s="85"/>
    </row>
    <row r="72" spans="1:5" x14ac:dyDescent="0.25">
      <c r="A72" s="3"/>
      <c r="B72" s="3"/>
      <c r="C72" s="5"/>
      <c r="D72" s="5"/>
      <c r="E72" s="85"/>
    </row>
    <row r="73" spans="1:5" x14ac:dyDescent="0.25">
      <c r="A73" s="3"/>
      <c r="B73" s="3"/>
      <c r="C73" s="5"/>
      <c r="D73" s="5"/>
      <c r="E73" s="85"/>
    </row>
    <row r="74" spans="1:5" x14ac:dyDescent="0.25">
      <c r="A74" s="3"/>
      <c r="B74" s="3"/>
      <c r="C74" s="5"/>
      <c r="D74" s="5"/>
      <c r="E74" s="85"/>
    </row>
    <row r="75" spans="1:5" x14ac:dyDescent="0.25">
      <c r="A75" s="3"/>
      <c r="B75" s="3"/>
      <c r="C75" s="5"/>
      <c r="D75" s="5"/>
      <c r="E75" s="85"/>
    </row>
    <row r="76" spans="1:5" x14ac:dyDescent="0.25">
      <c r="A76" s="3"/>
      <c r="B76" s="3"/>
      <c r="C76" s="5"/>
      <c r="D76" s="5"/>
      <c r="E76" s="85"/>
    </row>
    <row r="77" spans="1:5" x14ac:dyDescent="0.25">
      <c r="A77" s="3"/>
      <c r="B77" s="3"/>
      <c r="C77" s="5"/>
      <c r="D77" s="5"/>
      <c r="E77" s="85"/>
    </row>
    <row r="78" spans="1:5" x14ac:dyDescent="0.25">
      <c r="A78" s="3"/>
      <c r="B78" s="3"/>
      <c r="C78" s="5"/>
      <c r="D78" s="5"/>
      <c r="E78" s="85"/>
    </row>
    <row r="79" spans="1:5" x14ac:dyDescent="0.25">
      <c r="A79" s="3"/>
      <c r="B79" s="3"/>
      <c r="C79" s="5"/>
      <c r="D79" s="5"/>
      <c r="E79" s="85"/>
    </row>
    <row r="80" spans="1:5" x14ac:dyDescent="0.25">
      <c r="A80" s="3"/>
      <c r="B80" s="3"/>
      <c r="C80" s="5"/>
      <c r="D80" s="5"/>
      <c r="E80" s="85"/>
    </row>
    <row r="81" spans="1:5" x14ac:dyDescent="0.25">
      <c r="A81" s="3"/>
      <c r="B81" s="3"/>
      <c r="C81" s="5"/>
      <c r="D81" s="5"/>
      <c r="E81" s="85"/>
    </row>
  </sheetData>
  <mergeCells count="27">
    <mergeCell ref="A6:S6"/>
    <mergeCell ref="A10:C10"/>
    <mergeCell ref="A11:C11"/>
    <mergeCell ref="A12:C12"/>
    <mergeCell ref="A9:C9"/>
    <mergeCell ref="D9:S9"/>
    <mergeCell ref="D10:S10"/>
    <mergeCell ref="D11:S11"/>
    <mergeCell ref="D12:S12"/>
    <mergeCell ref="F51:K51"/>
    <mergeCell ref="P48:U48"/>
    <mergeCell ref="P49:U49"/>
    <mergeCell ref="A14:C14"/>
    <mergeCell ref="Q17:Q18"/>
    <mergeCell ref="R17:R18"/>
    <mergeCell ref="S17:S18"/>
    <mergeCell ref="A17:A18"/>
    <mergeCell ref="B17:B18"/>
    <mergeCell ref="C17:C18"/>
    <mergeCell ref="D17:D18"/>
    <mergeCell ref="E17:E18"/>
    <mergeCell ref="P17:P18"/>
    <mergeCell ref="D13:S13"/>
    <mergeCell ref="D14:S14"/>
    <mergeCell ref="A40:S41"/>
    <mergeCell ref="A13:C13"/>
    <mergeCell ref="F50:K50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tabSelected="1" zoomScale="60" zoomScaleNormal="60" workbookViewId="0">
      <pane ySplit="5" topLeftCell="A6" activePane="bottomLeft" state="frozen"/>
      <selection pane="bottomLeft" activeCell="Q7" sqref="Q7"/>
    </sheetView>
  </sheetViews>
  <sheetFormatPr defaultRowHeight="15" x14ac:dyDescent="0.25"/>
  <cols>
    <col min="1" max="1" width="7.140625" customWidth="1"/>
    <col min="2" max="2" width="27" customWidth="1"/>
    <col min="3" max="3" width="50.42578125" style="4" customWidth="1"/>
    <col min="4" max="4" width="13.28515625" style="4" customWidth="1"/>
    <col min="5" max="5" width="12.5703125" style="84" customWidth="1"/>
    <col min="6" max="6" width="14.28515625" customWidth="1"/>
    <col min="7" max="7" width="16" customWidth="1"/>
    <col min="8" max="8" width="16.5703125" customWidth="1"/>
    <col min="9" max="9" width="16.28515625" customWidth="1"/>
    <col min="10" max="10" width="14" customWidth="1"/>
    <col min="11" max="11" width="16.28515625" customWidth="1"/>
    <col min="12" max="12" width="14" customWidth="1"/>
    <col min="13" max="13" width="14.7109375" customWidth="1"/>
    <col min="14" max="14" width="15.85546875" customWidth="1"/>
    <col min="15" max="15" width="16.140625" customWidth="1"/>
    <col min="16" max="17" width="9.140625" customWidth="1"/>
  </cols>
  <sheetData>
    <row r="2" spans="1:20" ht="17.25" x14ac:dyDescent="0.3">
      <c r="A2" s="1" t="s">
        <v>132</v>
      </c>
      <c r="B2" s="1"/>
    </row>
    <row r="3" spans="1:20" ht="10.5" customHeight="1" thickBot="1" x14ac:dyDescent="0.3"/>
    <row r="4" spans="1:20" ht="18.75" customHeight="1" x14ac:dyDescent="0.25">
      <c r="A4" s="195" t="s">
        <v>1</v>
      </c>
      <c r="B4" s="197" t="s">
        <v>2</v>
      </c>
      <c r="C4" s="199" t="s">
        <v>5</v>
      </c>
      <c r="D4" s="199" t="s">
        <v>3</v>
      </c>
      <c r="E4" s="214" t="s">
        <v>82</v>
      </c>
      <c r="F4" s="77" t="s">
        <v>83</v>
      </c>
      <c r="G4" s="78" t="s">
        <v>94</v>
      </c>
      <c r="H4" s="78" t="s">
        <v>95</v>
      </c>
      <c r="I4" s="78" t="s">
        <v>96</v>
      </c>
      <c r="J4" s="78" t="s">
        <v>97</v>
      </c>
      <c r="K4" s="78" t="s">
        <v>98</v>
      </c>
      <c r="L4" s="78" t="s">
        <v>99</v>
      </c>
      <c r="M4" s="78" t="s">
        <v>100</v>
      </c>
      <c r="N4" s="78" t="s">
        <v>101</v>
      </c>
      <c r="O4" s="79" t="s">
        <v>102</v>
      </c>
      <c r="P4" s="74"/>
      <c r="Q4" s="74"/>
      <c r="R4" s="74"/>
      <c r="S4" s="74"/>
      <c r="T4" s="74"/>
    </row>
    <row r="5" spans="1:20" s="2" customFormat="1" ht="42.75" customHeight="1" thickBot="1" x14ac:dyDescent="0.3">
      <c r="A5" s="218"/>
      <c r="B5" s="217"/>
      <c r="C5" s="216"/>
      <c r="D5" s="216"/>
      <c r="E5" s="215"/>
      <c r="F5" s="80" t="s">
        <v>84</v>
      </c>
      <c r="G5" s="81" t="s">
        <v>91</v>
      </c>
      <c r="H5" s="81" t="s">
        <v>92</v>
      </c>
      <c r="I5" s="81" t="s">
        <v>93</v>
      </c>
      <c r="J5" s="81" t="s">
        <v>85</v>
      </c>
      <c r="K5" s="81" t="s">
        <v>86</v>
      </c>
      <c r="L5" s="81" t="s">
        <v>87</v>
      </c>
      <c r="M5" s="81" t="s">
        <v>88</v>
      </c>
      <c r="N5" s="81" t="s">
        <v>89</v>
      </c>
      <c r="O5" s="82" t="s">
        <v>90</v>
      </c>
      <c r="P5" s="74"/>
      <c r="Q5" s="74"/>
      <c r="R5" s="74"/>
      <c r="S5" s="74"/>
      <c r="T5" s="75"/>
    </row>
    <row r="6" spans="1:20" s="7" customFormat="1" ht="81.75" customHeight="1" x14ac:dyDescent="0.25">
      <c r="A6" s="15">
        <v>1</v>
      </c>
      <c r="B6" s="68" t="s">
        <v>66</v>
      </c>
      <c r="C6" s="71" t="s">
        <v>73</v>
      </c>
      <c r="D6" s="16" t="s">
        <v>39</v>
      </c>
      <c r="E6" s="124">
        <f>SUM(F6:O6)</f>
        <v>220</v>
      </c>
      <c r="F6" s="86">
        <v>8</v>
      </c>
      <c r="G6" s="87">
        <v>8</v>
      </c>
      <c r="H6" s="87">
        <v>10</v>
      </c>
      <c r="I6" s="87">
        <v>40</v>
      </c>
      <c r="J6" s="87">
        <v>10</v>
      </c>
      <c r="K6" s="87">
        <v>32</v>
      </c>
      <c r="L6" s="87">
        <v>14</v>
      </c>
      <c r="M6" s="87">
        <v>44</v>
      </c>
      <c r="N6" s="87">
        <v>26</v>
      </c>
      <c r="O6" s="88">
        <v>28</v>
      </c>
    </row>
    <row r="7" spans="1:20" s="7" customFormat="1" ht="112.5" customHeight="1" x14ac:dyDescent="0.25">
      <c r="A7" s="8">
        <v>2</v>
      </c>
      <c r="B7" s="69" t="s">
        <v>67</v>
      </c>
      <c r="C7" s="72" t="s">
        <v>48</v>
      </c>
      <c r="D7" s="17" t="s">
        <v>45</v>
      </c>
      <c r="E7" s="125">
        <f t="shared" ref="E7:E17" si="0">SUM(F7:O7)</f>
        <v>660</v>
      </c>
      <c r="F7" s="89">
        <v>30</v>
      </c>
      <c r="G7" s="83">
        <v>24</v>
      </c>
      <c r="H7" s="83">
        <v>30</v>
      </c>
      <c r="I7" s="83">
        <v>114</v>
      </c>
      <c r="J7" s="83">
        <v>30</v>
      </c>
      <c r="K7" s="83">
        <v>96</v>
      </c>
      <c r="L7" s="83">
        <v>42</v>
      </c>
      <c r="M7" s="83">
        <v>132</v>
      </c>
      <c r="N7" s="83">
        <v>78</v>
      </c>
      <c r="O7" s="90">
        <v>84</v>
      </c>
    </row>
    <row r="8" spans="1:20" s="7" customFormat="1" ht="93.75" customHeight="1" x14ac:dyDescent="0.25">
      <c r="A8" s="8">
        <v>3</v>
      </c>
      <c r="B8" s="69" t="s">
        <v>67</v>
      </c>
      <c r="C8" s="6" t="s">
        <v>47</v>
      </c>
      <c r="D8" s="17" t="s">
        <v>39</v>
      </c>
      <c r="E8" s="125">
        <f t="shared" si="0"/>
        <v>660</v>
      </c>
      <c r="F8" s="89">
        <v>30</v>
      </c>
      <c r="G8" s="83">
        <v>24</v>
      </c>
      <c r="H8" s="83">
        <v>30</v>
      </c>
      <c r="I8" s="83">
        <v>114</v>
      </c>
      <c r="J8" s="83">
        <v>30</v>
      </c>
      <c r="K8" s="83">
        <v>96</v>
      </c>
      <c r="L8" s="83">
        <v>42</v>
      </c>
      <c r="M8" s="83">
        <v>132</v>
      </c>
      <c r="N8" s="83">
        <v>78</v>
      </c>
      <c r="O8" s="90">
        <v>84</v>
      </c>
    </row>
    <row r="9" spans="1:20" s="7" customFormat="1" ht="93.75" customHeight="1" x14ac:dyDescent="0.25">
      <c r="A9" s="8">
        <v>4</v>
      </c>
      <c r="B9" s="69" t="s">
        <v>106</v>
      </c>
      <c r="C9" s="6" t="s">
        <v>107</v>
      </c>
      <c r="D9" s="17" t="s">
        <v>39</v>
      </c>
      <c r="E9" s="125">
        <f>SUM(F9:O9)</f>
        <v>220</v>
      </c>
      <c r="F9" s="89">
        <v>10</v>
      </c>
      <c r="G9" s="83">
        <v>8</v>
      </c>
      <c r="H9" s="83">
        <v>10</v>
      </c>
      <c r="I9" s="83">
        <v>38</v>
      </c>
      <c r="J9" s="83">
        <v>10</v>
      </c>
      <c r="K9" s="83">
        <v>32</v>
      </c>
      <c r="L9" s="83">
        <v>14</v>
      </c>
      <c r="M9" s="83">
        <v>44</v>
      </c>
      <c r="N9" s="83">
        <v>26</v>
      </c>
      <c r="O9" s="90">
        <v>28</v>
      </c>
    </row>
    <row r="10" spans="1:20" s="7" customFormat="1" ht="153" x14ac:dyDescent="0.25">
      <c r="A10" s="8">
        <v>5</v>
      </c>
      <c r="B10" s="69" t="s">
        <v>68</v>
      </c>
      <c r="C10" s="6" t="s">
        <v>104</v>
      </c>
      <c r="D10" s="17" t="s">
        <v>6</v>
      </c>
      <c r="E10" s="125">
        <f t="shared" si="0"/>
        <v>880</v>
      </c>
      <c r="F10" s="89">
        <v>36</v>
      </c>
      <c r="G10" s="83">
        <v>32</v>
      </c>
      <c r="H10" s="83">
        <v>40</v>
      </c>
      <c r="I10" s="83">
        <v>152</v>
      </c>
      <c r="J10" s="83">
        <v>40</v>
      </c>
      <c r="K10" s="83">
        <v>128</v>
      </c>
      <c r="L10" s="83">
        <v>56</v>
      </c>
      <c r="M10" s="83">
        <v>176</v>
      </c>
      <c r="N10" s="83">
        <v>106</v>
      </c>
      <c r="O10" s="90">
        <v>114</v>
      </c>
    </row>
    <row r="11" spans="1:20" s="7" customFormat="1" ht="153" x14ac:dyDescent="0.25">
      <c r="A11" s="8">
        <v>6</v>
      </c>
      <c r="B11" s="69" t="s">
        <v>69</v>
      </c>
      <c r="C11" s="6" t="s">
        <v>103</v>
      </c>
      <c r="D11" s="17" t="s">
        <v>6</v>
      </c>
      <c r="E11" s="125">
        <f>SUM(F11:O11)</f>
        <v>330</v>
      </c>
      <c r="F11" s="89">
        <v>12</v>
      </c>
      <c r="G11" s="83">
        <v>12</v>
      </c>
      <c r="H11" s="83">
        <v>15</v>
      </c>
      <c r="I11" s="83">
        <v>57</v>
      </c>
      <c r="J11" s="83">
        <v>16</v>
      </c>
      <c r="K11" s="83">
        <v>48</v>
      </c>
      <c r="L11" s="83">
        <v>22</v>
      </c>
      <c r="M11" s="83">
        <v>66</v>
      </c>
      <c r="N11" s="83">
        <v>40</v>
      </c>
      <c r="O11" s="90">
        <v>42</v>
      </c>
    </row>
    <row r="12" spans="1:20" s="7" customFormat="1" ht="122.25" customHeight="1" x14ac:dyDescent="0.25">
      <c r="A12" s="8">
        <v>7</v>
      </c>
      <c r="B12" s="69" t="s">
        <v>35</v>
      </c>
      <c r="C12" s="6" t="s">
        <v>70</v>
      </c>
      <c r="D12" s="17" t="s">
        <v>6</v>
      </c>
      <c r="E12" s="125">
        <f t="shared" si="0"/>
        <v>220</v>
      </c>
      <c r="F12" s="89">
        <v>8</v>
      </c>
      <c r="G12" s="83">
        <v>8</v>
      </c>
      <c r="H12" s="83">
        <v>10</v>
      </c>
      <c r="I12" s="83">
        <v>38</v>
      </c>
      <c r="J12" s="83">
        <v>10</v>
      </c>
      <c r="K12" s="83">
        <v>34</v>
      </c>
      <c r="L12" s="83">
        <v>14</v>
      </c>
      <c r="M12" s="83">
        <v>44</v>
      </c>
      <c r="N12" s="83">
        <v>26</v>
      </c>
      <c r="O12" s="90">
        <v>28</v>
      </c>
    </row>
    <row r="13" spans="1:20" s="7" customFormat="1" ht="135" customHeight="1" x14ac:dyDescent="0.25">
      <c r="A13" s="8">
        <v>8</v>
      </c>
      <c r="B13" s="69" t="s">
        <v>74</v>
      </c>
      <c r="C13" s="6" t="s">
        <v>76</v>
      </c>
      <c r="D13" s="17" t="s">
        <v>6</v>
      </c>
      <c r="E13" s="125">
        <f t="shared" si="0"/>
        <v>110</v>
      </c>
      <c r="F13" s="89">
        <v>4</v>
      </c>
      <c r="G13" s="83">
        <v>4</v>
      </c>
      <c r="H13" s="83">
        <v>5</v>
      </c>
      <c r="I13" s="83">
        <v>20</v>
      </c>
      <c r="J13" s="83">
        <v>5</v>
      </c>
      <c r="K13" s="83">
        <v>16</v>
      </c>
      <c r="L13" s="83">
        <v>7</v>
      </c>
      <c r="M13" s="83">
        <v>22</v>
      </c>
      <c r="N13" s="83">
        <v>13</v>
      </c>
      <c r="O13" s="90">
        <v>14</v>
      </c>
    </row>
    <row r="14" spans="1:20" s="7" customFormat="1" ht="63" customHeight="1" x14ac:dyDescent="0.25">
      <c r="A14" s="8">
        <v>9</v>
      </c>
      <c r="B14" s="69" t="s">
        <v>77</v>
      </c>
      <c r="C14" s="6" t="s">
        <v>75</v>
      </c>
      <c r="D14" s="17" t="s">
        <v>45</v>
      </c>
      <c r="E14" s="125">
        <f t="shared" si="0"/>
        <v>220</v>
      </c>
      <c r="F14" s="89">
        <v>8</v>
      </c>
      <c r="G14" s="83">
        <v>8</v>
      </c>
      <c r="H14" s="83">
        <v>10</v>
      </c>
      <c r="I14" s="83">
        <v>38</v>
      </c>
      <c r="J14" s="83">
        <v>10</v>
      </c>
      <c r="K14" s="83">
        <v>34</v>
      </c>
      <c r="L14" s="83">
        <v>14</v>
      </c>
      <c r="M14" s="83">
        <v>44</v>
      </c>
      <c r="N14" s="83">
        <v>26</v>
      </c>
      <c r="O14" s="90">
        <v>28</v>
      </c>
    </row>
    <row r="15" spans="1:20" s="7" customFormat="1" ht="63" customHeight="1" x14ac:dyDescent="0.25">
      <c r="A15" s="8">
        <v>10</v>
      </c>
      <c r="B15" s="69" t="s">
        <v>78</v>
      </c>
      <c r="C15" s="6" t="s">
        <v>79</v>
      </c>
      <c r="D15" s="17" t="s">
        <v>45</v>
      </c>
      <c r="E15" s="125">
        <f t="shared" si="0"/>
        <v>220</v>
      </c>
      <c r="F15" s="89">
        <v>8</v>
      </c>
      <c r="G15" s="83">
        <v>8</v>
      </c>
      <c r="H15" s="83">
        <v>10</v>
      </c>
      <c r="I15" s="83">
        <v>38</v>
      </c>
      <c r="J15" s="83">
        <v>10</v>
      </c>
      <c r="K15" s="83">
        <v>34</v>
      </c>
      <c r="L15" s="83">
        <v>14</v>
      </c>
      <c r="M15" s="83">
        <v>44</v>
      </c>
      <c r="N15" s="83">
        <v>26</v>
      </c>
      <c r="O15" s="90">
        <v>28</v>
      </c>
    </row>
    <row r="16" spans="1:20" s="7" customFormat="1" ht="122.25" customHeight="1" x14ac:dyDescent="0.25">
      <c r="A16" s="8">
        <v>11</v>
      </c>
      <c r="B16" s="69" t="s">
        <v>71</v>
      </c>
      <c r="C16" s="6" t="s">
        <v>80</v>
      </c>
      <c r="D16" s="17" t="s">
        <v>39</v>
      </c>
      <c r="E16" s="125">
        <f t="shared" si="0"/>
        <v>200</v>
      </c>
      <c r="F16" s="89">
        <v>9</v>
      </c>
      <c r="G16" s="83">
        <v>11</v>
      </c>
      <c r="H16" s="83">
        <v>12</v>
      </c>
      <c r="I16" s="83">
        <v>28</v>
      </c>
      <c r="J16" s="83">
        <v>11</v>
      </c>
      <c r="K16" s="83">
        <v>28</v>
      </c>
      <c r="L16" s="83">
        <v>13</v>
      </c>
      <c r="M16" s="83">
        <v>30</v>
      </c>
      <c r="N16" s="83">
        <v>30</v>
      </c>
      <c r="O16" s="90">
        <v>28</v>
      </c>
    </row>
    <row r="17" spans="1:15" s="7" customFormat="1" ht="105.75" customHeight="1" thickBot="1" x14ac:dyDescent="0.3">
      <c r="A17" s="9">
        <v>12</v>
      </c>
      <c r="B17" s="70" t="s">
        <v>72</v>
      </c>
      <c r="C17" s="10" t="s">
        <v>81</v>
      </c>
      <c r="D17" s="18" t="s">
        <v>39</v>
      </c>
      <c r="E17" s="126">
        <f t="shared" si="0"/>
        <v>16</v>
      </c>
      <c r="F17" s="91">
        <v>2</v>
      </c>
      <c r="G17" s="92">
        <v>2</v>
      </c>
      <c r="H17" s="92">
        <v>2</v>
      </c>
      <c r="I17" s="92">
        <v>1</v>
      </c>
      <c r="J17" s="92">
        <v>2</v>
      </c>
      <c r="K17" s="92">
        <v>2</v>
      </c>
      <c r="L17" s="92">
        <v>2</v>
      </c>
      <c r="M17" s="92">
        <v>1</v>
      </c>
      <c r="N17" s="92">
        <v>1</v>
      </c>
      <c r="O17" s="93">
        <v>1</v>
      </c>
    </row>
    <row r="18" spans="1:15" x14ac:dyDescent="0.25">
      <c r="A18" s="3"/>
      <c r="B18" s="3"/>
      <c r="C18" s="5"/>
      <c r="D18" s="5"/>
      <c r="E18" s="85"/>
    </row>
    <row r="19" spans="1:15" x14ac:dyDescent="0.25">
      <c r="A19" s="3"/>
      <c r="B19" s="3"/>
      <c r="C19" s="5"/>
      <c r="D19" s="5"/>
      <c r="E19" s="85"/>
    </row>
    <row r="20" spans="1:15" x14ac:dyDescent="0.25">
      <c r="A20" s="3"/>
      <c r="B20" s="3"/>
      <c r="C20" s="5"/>
      <c r="D20" s="5"/>
      <c r="E20" s="85"/>
    </row>
    <row r="21" spans="1:15" x14ac:dyDescent="0.25">
      <c r="A21" s="3"/>
      <c r="B21" s="3"/>
      <c r="C21" s="5"/>
      <c r="D21" s="5"/>
      <c r="E21" s="85"/>
    </row>
    <row r="22" spans="1:15" x14ac:dyDescent="0.25">
      <c r="A22" s="3"/>
      <c r="B22" s="3"/>
      <c r="C22" s="5"/>
      <c r="D22" s="5"/>
      <c r="E22" s="85"/>
    </row>
    <row r="23" spans="1:15" x14ac:dyDescent="0.25">
      <c r="A23" s="3"/>
      <c r="B23" s="3"/>
      <c r="C23" s="5"/>
      <c r="D23" s="5"/>
      <c r="E23" s="85"/>
    </row>
    <row r="24" spans="1:15" x14ac:dyDescent="0.25">
      <c r="A24" s="3"/>
      <c r="B24" s="3"/>
      <c r="C24" s="5"/>
      <c r="D24" s="5"/>
      <c r="E24" s="85"/>
    </row>
    <row r="25" spans="1:15" x14ac:dyDescent="0.25">
      <c r="A25" s="3"/>
      <c r="B25" s="3"/>
      <c r="C25" s="5"/>
      <c r="D25" s="5"/>
      <c r="E25" s="85"/>
    </row>
    <row r="26" spans="1:15" x14ac:dyDescent="0.25">
      <c r="A26" s="3"/>
      <c r="B26" s="3"/>
      <c r="C26" s="5"/>
      <c r="D26" s="5"/>
      <c r="E26" s="85"/>
    </row>
    <row r="27" spans="1:15" x14ac:dyDescent="0.25">
      <c r="A27" s="3"/>
      <c r="B27" s="3"/>
      <c r="C27" s="5"/>
      <c r="D27" s="5"/>
      <c r="E27" s="85"/>
    </row>
    <row r="28" spans="1:15" x14ac:dyDescent="0.25">
      <c r="A28" s="3"/>
      <c r="B28" s="3"/>
      <c r="C28" s="5"/>
      <c r="D28" s="5"/>
      <c r="E28" s="85"/>
    </row>
    <row r="29" spans="1:15" x14ac:dyDescent="0.25">
      <c r="A29" s="3"/>
      <c r="B29" s="3"/>
      <c r="C29" s="5"/>
      <c r="D29" s="5"/>
      <c r="E29" s="85"/>
    </row>
    <row r="30" spans="1:15" x14ac:dyDescent="0.25">
      <c r="A30" s="3"/>
      <c r="B30" s="3"/>
      <c r="C30" s="5"/>
      <c r="D30" s="5"/>
      <c r="E30" s="85"/>
    </row>
    <row r="31" spans="1:15" x14ac:dyDescent="0.25">
      <c r="A31" s="3"/>
      <c r="B31" s="3"/>
      <c r="C31" s="5"/>
      <c r="D31" s="5"/>
      <c r="E31" s="85"/>
    </row>
    <row r="32" spans="1:15" x14ac:dyDescent="0.25">
      <c r="A32" s="3"/>
      <c r="B32" s="3"/>
      <c r="C32" s="5"/>
      <c r="D32" s="5"/>
      <c r="E32" s="85"/>
    </row>
    <row r="33" spans="1:5" x14ac:dyDescent="0.25">
      <c r="A33" s="3"/>
      <c r="B33" s="3"/>
      <c r="C33" s="5"/>
      <c r="D33" s="5"/>
      <c r="E33" s="85"/>
    </row>
    <row r="34" spans="1:5" x14ac:dyDescent="0.25">
      <c r="A34" s="3"/>
      <c r="B34" s="3"/>
      <c r="C34" s="5"/>
      <c r="D34" s="5"/>
      <c r="E34" s="85"/>
    </row>
    <row r="35" spans="1:5" x14ac:dyDescent="0.25">
      <c r="A35" s="3"/>
      <c r="B35" s="3"/>
      <c r="C35" s="5"/>
      <c r="D35" s="5"/>
      <c r="E35" s="85"/>
    </row>
    <row r="36" spans="1:5" x14ac:dyDescent="0.25">
      <c r="A36" s="3"/>
      <c r="B36" s="3"/>
      <c r="C36" s="5"/>
      <c r="D36" s="5"/>
      <c r="E36" s="85"/>
    </row>
    <row r="37" spans="1:5" x14ac:dyDescent="0.25">
      <c r="A37" s="3"/>
      <c r="B37" s="3"/>
      <c r="C37" s="5"/>
      <c r="D37" s="5"/>
      <c r="E37" s="85"/>
    </row>
    <row r="38" spans="1:5" x14ac:dyDescent="0.25">
      <c r="A38" s="3"/>
      <c r="B38" s="3"/>
      <c r="C38" s="5"/>
      <c r="D38" s="5"/>
      <c r="E38" s="85"/>
    </row>
    <row r="39" spans="1:5" x14ac:dyDescent="0.25">
      <c r="A39" s="3"/>
      <c r="B39" s="3"/>
      <c r="C39" s="5"/>
      <c r="D39" s="5"/>
      <c r="E39" s="85"/>
    </row>
    <row r="40" spans="1:5" x14ac:dyDescent="0.25">
      <c r="A40" s="3"/>
      <c r="B40" s="3"/>
      <c r="C40" s="5"/>
      <c r="D40" s="5"/>
      <c r="E40" s="85"/>
    </row>
    <row r="41" spans="1:5" x14ac:dyDescent="0.25">
      <c r="A41" s="3"/>
      <c r="B41" s="3"/>
      <c r="C41" s="5"/>
      <c r="D41" s="5"/>
      <c r="E41" s="85"/>
    </row>
    <row r="42" spans="1:5" x14ac:dyDescent="0.25">
      <c r="A42" s="3"/>
      <c r="B42" s="3"/>
      <c r="C42" s="5"/>
      <c r="D42" s="5"/>
      <c r="E42" s="85"/>
    </row>
    <row r="43" spans="1:5" x14ac:dyDescent="0.25">
      <c r="A43" s="3"/>
      <c r="B43" s="3"/>
      <c r="C43" s="5"/>
      <c r="D43" s="5"/>
      <c r="E43" s="85"/>
    </row>
    <row r="44" spans="1:5" x14ac:dyDescent="0.25">
      <c r="A44" s="3"/>
      <c r="B44" s="3"/>
      <c r="C44" s="5"/>
      <c r="D44" s="5"/>
      <c r="E44" s="85"/>
    </row>
    <row r="45" spans="1:5" x14ac:dyDescent="0.25">
      <c r="A45" s="3"/>
      <c r="B45" s="3"/>
      <c r="C45" s="5"/>
      <c r="D45" s="5"/>
      <c r="E45" s="85"/>
    </row>
    <row r="46" spans="1:5" x14ac:dyDescent="0.25">
      <c r="A46" s="3"/>
      <c r="B46" s="3"/>
      <c r="C46" s="5"/>
      <c r="D46" s="5"/>
      <c r="E46" s="85"/>
    </row>
    <row r="47" spans="1:5" x14ac:dyDescent="0.25">
      <c r="A47" s="3"/>
      <c r="B47" s="3"/>
      <c r="C47" s="5"/>
      <c r="D47" s="5"/>
      <c r="E47" s="85"/>
    </row>
    <row r="48" spans="1:5" x14ac:dyDescent="0.25">
      <c r="A48" s="3"/>
      <c r="B48" s="3"/>
      <c r="C48" s="5"/>
      <c r="D48" s="5"/>
      <c r="E48" s="85"/>
    </row>
    <row r="49" spans="1:5" x14ac:dyDescent="0.25">
      <c r="A49" s="3"/>
      <c r="B49" s="3"/>
      <c r="C49" s="5"/>
      <c r="D49" s="5"/>
      <c r="E49" s="85"/>
    </row>
    <row r="50" spans="1:5" x14ac:dyDescent="0.25">
      <c r="A50" s="3"/>
      <c r="B50" s="3"/>
      <c r="C50" s="5"/>
      <c r="D50" s="5"/>
      <c r="E50" s="85"/>
    </row>
    <row r="51" spans="1:5" x14ac:dyDescent="0.25">
      <c r="A51" s="3"/>
      <c r="B51" s="3"/>
      <c r="C51" s="5"/>
      <c r="D51" s="5"/>
      <c r="E51" s="85"/>
    </row>
    <row r="52" spans="1:5" x14ac:dyDescent="0.25">
      <c r="A52" s="3"/>
      <c r="B52" s="3"/>
      <c r="C52" s="5"/>
      <c r="D52" s="5"/>
      <c r="E52" s="85"/>
    </row>
    <row r="53" spans="1:5" x14ac:dyDescent="0.25">
      <c r="A53" s="3"/>
      <c r="B53" s="3"/>
      <c r="C53" s="5"/>
      <c r="D53" s="5"/>
      <c r="E53" s="85"/>
    </row>
    <row r="54" spans="1:5" x14ac:dyDescent="0.25">
      <c r="A54" s="3"/>
      <c r="B54" s="3"/>
      <c r="C54" s="5"/>
      <c r="D54" s="5"/>
      <c r="E54" s="85"/>
    </row>
    <row r="55" spans="1:5" x14ac:dyDescent="0.25">
      <c r="A55" s="3"/>
      <c r="B55" s="3"/>
      <c r="C55" s="5"/>
      <c r="D55" s="5"/>
      <c r="E55" s="85"/>
    </row>
    <row r="56" spans="1:5" x14ac:dyDescent="0.25">
      <c r="A56" s="3"/>
      <c r="B56" s="3"/>
      <c r="C56" s="5"/>
      <c r="D56" s="5"/>
      <c r="E56" s="85"/>
    </row>
    <row r="57" spans="1:5" x14ac:dyDescent="0.25">
      <c r="A57" s="3"/>
      <c r="B57" s="3"/>
      <c r="C57" s="5"/>
      <c r="D57" s="5"/>
      <c r="E57" s="85"/>
    </row>
    <row r="58" spans="1:5" x14ac:dyDescent="0.25">
      <c r="A58" s="3"/>
      <c r="B58" s="3"/>
      <c r="C58" s="5"/>
      <c r="D58" s="5"/>
      <c r="E58" s="85"/>
    </row>
    <row r="59" spans="1:5" x14ac:dyDescent="0.25">
      <c r="A59" s="3"/>
      <c r="B59" s="3"/>
      <c r="C59" s="5"/>
      <c r="D59" s="5"/>
      <c r="E59" s="85"/>
    </row>
    <row r="60" spans="1:5" x14ac:dyDescent="0.25">
      <c r="A60" s="3"/>
      <c r="B60" s="3"/>
      <c r="C60" s="5"/>
      <c r="D60" s="5"/>
      <c r="E60" s="85"/>
    </row>
    <row r="61" spans="1:5" x14ac:dyDescent="0.25">
      <c r="A61" s="3"/>
      <c r="B61" s="3"/>
      <c r="C61" s="5"/>
      <c r="D61" s="5"/>
      <c r="E61" s="85"/>
    </row>
    <row r="62" spans="1:5" x14ac:dyDescent="0.25">
      <c r="A62" s="3"/>
      <c r="B62" s="3"/>
      <c r="C62" s="5"/>
      <c r="D62" s="5"/>
      <c r="E62" s="85"/>
    </row>
  </sheetData>
  <mergeCells count="5">
    <mergeCell ref="E4:E5"/>
    <mergeCell ref="D4:D5"/>
    <mergeCell ref="C4:C5"/>
    <mergeCell ref="B4:B5"/>
    <mergeCell ref="A4:A5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opLeftCell="B1" zoomScale="90" zoomScaleNormal="90" workbookViewId="0">
      <pane xSplit="6" ySplit="16" topLeftCell="H17" activePane="bottomRight" state="frozen"/>
      <selection activeCell="B1" sqref="B1"/>
      <selection pane="topRight" activeCell="H1" sqref="H1"/>
      <selection pane="bottomLeft" activeCell="B17" sqref="B17"/>
      <selection pane="bottomRight" activeCell="F27" sqref="F27"/>
    </sheetView>
  </sheetViews>
  <sheetFormatPr defaultRowHeight="15" x14ac:dyDescent="0.25"/>
  <cols>
    <col min="1" max="1" width="5.28515625" hidden="1" customWidth="1"/>
    <col min="2" max="2" width="36.7109375" customWidth="1"/>
    <col min="3" max="3" width="14.140625" customWidth="1"/>
    <col min="4" max="5" width="12.7109375" customWidth="1"/>
    <col min="6" max="7" width="11.28515625" customWidth="1"/>
    <col min="8" max="8" width="10.5703125" customWidth="1"/>
    <col min="9" max="28" width="9.140625" customWidth="1"/>
  </cols>
  <sheetData>
    <row r="1" spans="1:30" s="73" customFormat="1" x14ac:dyDescent="0.25">
      <c r="I1" s="219">
        <v>1</v>
      </c>
      <c r="J1" s="220"/>
      <c r="K1" s="219">
        <v>2</v>
      </c>
      <c r="L1" s="220"/>
      <c r="M1" s="219">
        <v>3</v>
      </c>
      <c r="N1" s="220"/>
      <c r="O1" s="219">
        <v>4</v>
      </c>
      <c r="P1" s="220"/>
      <c r="Q1" s="219">
        <v>5</v>
      </c>
      <c r="R1" s="220"/>
      <c r="S1" s="221">
        <v>6</v>
      </c>
      <c r="T1" s="221"/>
      <c r="U1" s="219">
        <v>7</v>
      </c>
      <c r="V1" s="220"/>
      <c r="W1" s="219">
        <v>8</v>
      </c>
      <c r="X1" s="220"/>
      <c r="Y1" s="219">
        <v>9</v>
      </c>
      <c r="Z1" s="220"/>
      <c r="AA1" s="219">
        <v>10</v>
      </c>
      <c r="AB1" s="220"/>
      <c r="AC1" s="219">
        <v>11</v>
      </c>
      <c r="AD1" s="220"/>
    </row>
    <row r="2" spans="1:30" x14ac:dyDescent="0.25">
      <c r="A2" s="232" t="s">
        <v>16</v>
      </c>
      <c r="B2" s="232" t="s">
        <v>15</v>
      </c>
      <c r="C2" s="233" t="s">
        <v>29</v>
      </c>
      <c r="D2" s="234"/>
      <c r="E2" s="234"/>
      <c r="F2" s="234"/>
      <c r="G2" s="234"/>
      <c r="H2" s="234"/>
      <c r="I2" s="222" t="str">
        <f>'Materiały - szacowanie ilośc'!B5</f>
        <v>Koszulki na dokumenty z klapką - A4</v>
      </c>
      <c r="J2" s="223"/>
      <c r="K2" s="222" t="str">
        <f>'Materiały - szacowanie ilośc'!B6</f>
        <v>Koszulki na dokumenty - A4</v>
      </c>
      <c r="L2" s="223"/>
      <c r="M2" s="222" t="str">
        <f>'Materiały - szacowanie ilośc'!B7</f>
        <v>Koszulki na dokumenty - A4</v>
      </c>
      <c r="N2" s="223"/>
      <c r="O2" s="228" t="s">
        <v>106</v>
      </c>
      <c r="P2" s="229"/>
      <c r="Q2" s="222" t="str">
        <f>'Materiały - szacowanie ilośc'!B9</f>
        <v>Segregator biurowy - A4 75 mm</v>
      </c>
      <c r="R2" s="223"/>
      <c r="S2" s="226" t="str">
        <f>'Materiały - szacowanie ilośc'!B10</f>
        <v>Segregator biurowy - A4 50 mm</v>
      </c>
      <c r="T2" s="227"/>
      <c r="U2" s="222" t="str">
        <f>'Materiały - szacowanie ilośc'!B11</f>
        <v>Skoroszyt  plastikowy A4  wpinany do segregatora</v>
      </c>
      <c r="V2" s="223"/>
      <c r="W2" s="222" t="str">
        <f>'Materiały - szacowanie ilośc'!B12</f>
        <v>Zszywacz biurowy  - 24/6</v>
      </c>
      <c r="X2" s="223"/>
      <c r="Y2" s="222" t="str">
        <f>'Materiały - szacowanie ilośc'!B13</f>
        <v>Zszywki - 24/6</v>
      </c>
      <c r="Z2" s="223"/>
      <c r="AA2" s="222" t="str">
        <f>'Materiały - szacowanie ilośc'!B14</f>
        <v>Papier ksero - A4</v>
      </c>
      <c r="AB2" s="223"/>
      <c r="AC2" s="222" t="str">
        <f>'Materiały - szacowanie ilośc'!B15</f>
        <v>Papier ksero - A3</v>
      </c>
      <c r="AD2" s="223"/>
    </row>
    <row r="3" spans="1:30" ht="15.75" thickBot="1" x14ac:dyDescent="0.3">
      <c r="A3" s="232"/>
      <c r="B3" s="232"/>
      <c r="C3" s="235" t="s">
        <v>17</v>
      </c>
      <c r="D3" s="236"/>
      <c r="E3" s="237" t="s">
        <v>13</v>
      </c>
      <c r="F3" s="238"/>
      <c r="G3" s="239" t="s">
        <v>18</v>
      </c>
      <c r="H3" s="240"/>
      <c r="I3" s="224">
        <f>'Materiały - szacowanie ilośc'!I5</f>
        <v>200</v>
      </c>
      <c r="J3" s="225"/>
      <c r="K3" s="224">
        <f>'Materiały - szacowanie ilośc'!I6</f>
        <v>600</v>
      </c>
      <c r="L3" s="225"/>
      <c r="M3" s="224">
        <f>'Materiały - szacowanie ilośc'!I7</f>
        <v>600</v>
      </c>
      <c r="N3" s="225"/>
      <c r="O3" s="224">
        <v>400</v>
      </c>
      <c r="P3" s="225"/>
      <c r="Q3" s="224">
        <f>'Materiały - szacowanie ilośc'!I9</f>
        <v>900</v>
      </c>
      <c r="R3" s="225"/>
      <c r="S3" s="230">
        <f>'Materiały - szacowanie ilośc'!I10</f>
        <v>300</v>
      </c>
      <c r="T3" s="231"/>
      <c r="U3" s="224">
        <f>'Materiały - szacowanie ilośc'!I11</f>
        <v>200</v>
      </c>
      <c r="V3" s="225"/>
      <c r="W3" s="224">
        <f>'Materiały - szacowanie ilośc'!I12</f>
        <v>100</v>
      </c>
      <c r="X3" s="225"/>
      <c r="Y3" s="224">
        <f>'Materiały - szacowanie ilośc'!I13</f>
        <v>200</v>
      </c>
      <c r="Z3" s="225"/>
      <c r="AA3" s="224">
        <f>'Materiały - szacowanie ilośc'!I14</f>
        <v>200</v>
      </c>
      <c r="AB3" s="225"/>
      <c r="AC3" s="224">
        <f>'Materiały - szacowanie ilośc'!I15</f>
        <v>16</v>
      </c>
      <c r="AD3" s="225"/>
    </row>
    <row r="4" spans="1:30" x14ac:dyDescent="0.25">
      <c r="A4" s="46"/>
      <c r="B4" s="46"/>
      <c r="C4" s="44" t="s">
        <v>30</v>
      </c>
      <c r="D4" s="44" t="s">
        <v>31</v>
      </c>
      <c r="E4" s="45" t="s">
        <v>30</v>
      </c>
      <c r="F4" s="45" t="s">
        <v>31</v>
      </c>
      <c r="G4" s="46" t="s">
        <v>30</v>
      </c>
      <c r="H4" s="76" t="s">
        <v>31</v>
      </c>
      <c r="I4" s="111" t="s">
        <v>14</v>
      </c>
      <c r="J4" s="112" t="s">
        <v>34</v>
      </c>
      <c r="K4" s="111" t="s">
        <v>14</v>
      </c>
      <c r="L4" s="112" t="s">
        <v>34</v>
      </c>
      <c r="M4" s="111" t="s">
        <v>14</v>
      </c>
      <c r="N4" s="112" t="s">
        <v>34</v>
      </c>
      <c r="O4" s="111" t="s">
        <v>14</v>
      </c>
      <c r="P4" s="112" t="s">
        <v>34</v>
      </c>
      <c r="Q4" s="111" t="s">
        <v>14</v>
      </c>
      <c r="R4" s="112" t="s">
        <v>34</v>
      </c>
      <c r="S4" s="113" t="s">
        <v>14</v>
      </c>
      <c r="T4" s="114" t="s">
        <v>34</v>
      </c>
      <c r="U4" s="111" t="s">
        <v>14</v>
      </c>
      <c r="V4" s="112" t="s">
        <v>34</v>
      </c>
      <c r="W4" s="111" t="s">
        <v>14</v>
      </c>
      <c r="X4" s="112" t="s">
        <v>34</v>
      </c>
      <c r="Y4" s="111" t="s">
        <v>14</v>
      </c>
      <c r="Z4" s="112" t="s">
        <v>34</v>
      </c>
      <c r="AA4" s="111" t="s">
        <v>14</v>
      </c>
      <c r="AB4" s="112" t="s">
        <v>34</v>
      </c>
      <c r="AC4" s="111" t="s">
        <v>14</v>
      </c>
      <c r="AD4" s="112" t="s">
        <v>34</v>
      </c>
    </row>
    <row r="5" spans="1:30" x14ac:dyDescent="0.25">
      <c r="A5" s="47">
        <v>1</v>
      </c>
      <c r="B5" s="43" t="s">
        <v>19</v>
      </c>
      <c r="C5" s="43"/>
      <c r="D5" s="43">
        <v>3.4</v>
      </c>
      <c r="E5" s="43"/>
      <c r="F5" s="43">
        <v>0.6</v>
      </c>
      <c r="G5" s="43">
        <v>4</v>
      </c>
      <c r="H5" s="94">
        <f>D5+F5</f>
        <v>4</v>
      </c>
      <c r="I5" s="98">
        <v>8</v>
      </c>
      <c r="J5" s="99">
        <v>1</v>
      </c>
      <c r="K5" s="98">
        <v>60</v>
      </c>
      <c r="L5" s="99">
        <v>10</v>
      </c>
      <c r="M5" s="98">
        <v>60</v>
      </c>
      <c r="N5" s="99">
        <v>10</v>
      </c>
      <c r="O5" s="98">
        <v>40</v>
      </c>
      <c r="P5" s="99">
        <v>10</v>
      </c>
      <c r="Q5" s="98">
        <v>60</v>
      </c>
      <c r="R5" s="99">
        <v>10</v>
      </c>
      <c r="S5" s="96">
        <v>10</v>
      </c>
      <c r="T5" s="94">
        <v>5</v>
      </c>
      <c r="U5" s="98">
        <v>8</v>
      </c>
      <c r="V5" s="99">
        <v>1</v>
      </c>
      <c r="W5" s="98">
        <v>5</v>
      </c>
      <c r="X5" s="99">
        <v>1</v>
      </c>
      <c r="Y5" s="98">
        <v>8</v>
      </c>
      <c r="Z5" s="99">
        <v>1</v>
      </c>
      <c r="AA5" s="98">
        <v>8</v>
      </c>
      <c r="AB5" s="99">
        <v>1</v>
      </c>
      <c r="AC5" s="98">
        <v>1</v>
      </c>
      <c r="AD5" s="99">
        <v>1</v>
      </c>
    </row>
    <row r="6" spans="1:30" x14ac:dyDescent="0.25">
      <c r="A6" s="47">
        <v>2</v>
      </c>
      <c r="B6" s="43" t="s">
        <v>20</v>
      </c>
      <c r="C6" s="43"/>
      <c r="D6" s="43">
        <v>3.9</v>
      </c>
      <c r="E6" s="43"/>
      <c r="F6" s="43">
        <v>1.1000000000000001</v>
      </c>
      <c r="G6" s="43">
        <v>5</v>
      </c>
      <c r="H6" s="94">
        <f t="shared" ref="H6:H14" si="0">D6+F6</f>
        <v>5</v>
      </c>
      <c r="I6" s="98">
        <v>8</v>
      </c>
      <c r="J6" s="99">
        <v>3</v>
      </c>
      <c r="K6" s="98">
        <v>20</v>
      </c>
      <c r="L6" s="99">
        <v>10</v>
      </c>
      <c r="M6" s="98">
        <v>20</v>
      </c>
      <c r="N6" s="99">
        <v>10</v>
      </c>
      <c r="O6" s="98">
        <v>20</v>
      </c>
      <c r="P6" s="99">
        <v>10</v>
      </c>
      <c r="Q6" s="98">
        <v>50</v>
      </c>
      <c r="R6" s="99">
        <v>10</v>
      </c>
      <c r="S6" s="96">
        <v>10</v>
      </c>
      <c r="T6" s="94">
        <v>5</v>
      </c>
      <c r="U6" s="98">
        <v>8</v>
      </c>
      <c r="V6" s="99">
        <v>3</v>
      </c>
      <c r="W6" s="98">
        <v>5</v>
      </c>
      <c r="X6" s="99">
        <v>1</v>
      </c>
      <c r="Y6" s="98">
        <v>8</v>
      </c>
      <c r="Z6" s="99">
        <v>3</v>
      </c>
      <c r="AA6" s="98">
        <v>8</v>
      </c>
      <c r="AB6" s="99">
        <v>3</v>
      </c>
      <c r="AC6" s="98">
        <v>1</v>
      </c>
      <c r="AD6" s="99">
        <v>1</v>
      </c>
    </row>
    <row r="7" spans="1:30" x14ac:dyDescent="0.25">
      <c r="A7" s="47">
        <v>3</v>
      </c>
      <c r="B7" s="43" t="s">
        <v>21</v>
      </c>
      <c r="C7" s="43"/>
      <c r="D7" s="43">
        <v>11.3</v>
      </c>
      <c r="E7" s="43"/>
      <c r="F7" s="43">
        <v>4.7</v>
      </c>
      <c r="G7" s="43">
        <v>16</v>
      </c>
      <c r="H7" s="94">
        <f t="shared" si="0"/>
        <v>16</v>
      </c>
      <c r="I7" s="98">
        <v>24</v>
      </c>
      <c r="J7" s="99">
        <v>4</v>
      </c>
      <c r="K7" s="98">
        <v>70</v>
      </c>
      <c r="L7" s="99">
        <v>10</v>
      </c>
      <c r="M7" s="98">
        <v>70</v>
      </c>
      <c r="N7" s="99">
        <v>10</v>
      </c>
      <c r="O7" s="98">
        <v>30</v>
      </c>
      <c r="P7" s="99">
        <v>20</v>
      </c>
      <c r="Q7" s="98">
        <v>70</v>
      </c>
      <c r="R7" s="99">
        <v>10</v>
      </c>
      <c r="S7" s="96">
        <v>30</v>
      </c>
      <c r="T7" s="94">
        <v>10</v>
      </c>
      <c r="U7" s="98">
        <v>24</v>
      </c>
      <c r="V7" s="99">
        <v>4</v>
      </c>
      <c r="W7" s="98">
        <v>10</v>
      </c>
      <c r="X7" s="99">
        <v>2</v>
      </c>
      <c r="Y7" s="98">
        <v>24</v>
      </c>
      <c r="Z7" s="99">
        <v>4</v>
      </c>
      <c r="AA7" s="98">
        <v>24</v>
      </c>
      <c r="AB7" s="99">
        <v>4</v>
      </c>
      <c r="AC7" s="98">
        <v>1</v>
      </c>
      <c r="AD7" s="99">
        <v>1</v>
      </c>
    </row>
    <row r="8" spans="1:30" x14ac:dyDescent="0.25">
      <c r="A8" s="47">
        <v>4</v>
      </c>
      <c r="B8" s="43" t="s">
        <v>22</v>
      </c>
      <c r="C8" s="43"/>
      <c r="D8" s="43">
        <v>5.5</v>
      </c>
      <c r="E8" s="43"/>
      <c r="F8" s="43">
        <v>1.5</v>
      </c>
      <c r="G8" s="43">
        <v>7</v>
      </c>
      <c r="H8" s="94">
        <f t="shared" si="0"/>
        <v>7</v>
      </c>
      <c r="I8" s="98">
        <v>10</v>
      </c>
      <c r="J8" s="99">
        <v>3</v>
      </c>
      <c r="K8" s="98">
        <v>25</v>
      </c>
      <c r="L8" s="99">
        <v>15</v>
      </c>
      <c r="M8" s="98">
        <v>25</v>
      </c>
      <c r="N8" s="99">
        <v>15</v>
      </c>
      <c r="O8" s="98">
        <v>30</v>
      </c>
      <c r="P8" s="99">
        <v>10</v>
      </c>
      <c r="Q8" s="98">
        <v>40</v>
      </c>
      <c r="R8" s="99">
        <v>10</v>
      </c>
      <c r="S8" s="96">
        <v>15</v>
      </c>
      <c r="T8" s="94">
        <v>5</v>
      </c>
      <c r="U8" s="98">
        <v>10</v>
      </c>
      <c r="V8" s="99">
        <v>3</v>
      </c>
      <c r="W8" s="98">
        <v>5</v>
      </c>
      <c r="X8" s="99">
        <v>2</v>
      </c>
      <c r="Y8" s="98">
        <v>10</v>
      </c>
      <c r="Z8" s="99">
        <v>3</v>
      </c>
      <c r="AA8" s="98">
        <v>10</v>
      </c>
      <c r="AB8" s="99">
        <v>3</v>
      </c>
      <c r="AC8" s="98">
        <v>1</v>
      </c>
      <c r="AD8" s="99">
        <v>1</v>
      </c>
    </row>
    <row r="9" spans="1:30" x14ac:dyDescent="0.25">
      <c r="A9" s="47">
        <v>5</v>
      </c>
      <c r="B9" s="43" t="s">
        <v>23</v>
      </c>
      <c r="C9" s="43"/>
      <c r="D9" s="49">
        <v>22</v>
      </c>
      <c r="E9" s="43"/>
      <c r="F9" s="43"/>
      <c r="G9" s="43">
        <v>22</v>
      </c>
      <c r="H9" s="94">
        <f t="shared" si="0"/>
        <v>22</v>
      </c>
      <c r="I9" s="98">
        <v>30</v>
      </c>
      <c r="J9" s="100"/>
      <c r="K9" s="98">
        <v>80</v>
      </c>
      <c r="L9" s="100"/>
      <c r="M9" s="98">
        <v>80</v>
      </c>
      <c r="N9" s="100"/>
      <c r="O9" s="98">
        <v>45</v>
      </c>
      <c r="P9" s="100"/>
      <c r="Q9" s="98">
        <v>150</v>
      </c>
      <c r="R9" s="100"/>
      <c r="S9" s="96">
        <v>40</v>
      </c>
      <c r="T9" s="102"/>
      <c r="U9" s="98">
        <v>30</v>
      </c>
      <c r="V9" s="100"/>
      <c r="W9" s="98">
        <v>15</v>
      </c>
      <c r="X9" s="100"/>
      <c r="Y9" s="98">
        <v>30</v>
      </c>
      <c r="Z9" s="100"/>
      <c r="AA9" s="98">
        <v>30</v>
      </c>
      <c r="AB9" s="100"/>
      <c r="AC9" s="98">
        <v>1</v>
      </c>
      <c r="AD9" s="100"/>
    </row>
    <row r="10" spans="1:30" x14ac:dyDescent="0.25">
      <c r="A10" s="47">
        <v>6</v>
      </c>
      <c r="B10" s="43" t="s">
        <v>24</v>
      </c>
      <c r="C10" s="43"/>
      <c r="D10" s="49">
        <v>13</v>
      </c>
      <c r="E10" s="43"/>
      <c r="F10" s="43"/>
      <c r="G10" s="43">
        <v>13</v>
      </c>
      <c r="H10" s="94">
        <f t="shared" si="0"/>
        <v>13</v>
      </c>
      <c r="I10" s="98">
        <v>30</v>
      </c>
      <c r="J10" s="100"/>
      <c r="K10" s="98">
        <v>80</v>
      </c>
      <c r="L10" s="100"/>
      <c r="M10" s="98">
        <v>80</v>
      </c>
      <c r="N10" s="100"/>
      <c r="O10" s="98">
        <v>45</v>
      </c>
      <c r="P10" s="100"/>
      <c r="Q10" s="98">
        <v>150</v>
      </c>
      <c r="R10" s="100"/>
      <c r="S10" s="96">
        <v>40</v>
      </c>
      <c r="T10" s="102"/>
      <c r="U10" s="98">
        <v>30</v>
      </c>
      <c r="V10" s="100"/>
      <c r="W10" s="98">
        <v>15</v>
      </c>
      <c r="X10" s="100"/>
      <c r="Y10" s="98">
        <v>30</v>
      </c>
      <c r="Z10" s="100"/>
      <c r="AA10" s="98">
        <v>30</v>
      </c>
      <c r="AB10" s="100"/>
      <c r="AC10" s="98">
        <v>1</v>
      </c>
      <c r="AD10" s="100"/>
    </row>
    <row r="11" spans="1:30" x14ac:dyDescent="0.25">
      <c r="A11" s="47">
        <v>7</v>
      </c>
      <c r="B11" s="43" t="s">
        <v>25</v>
      </c>
      <c r="C11" s="43"/>
      <c r="D11" s="43"/>
      <c r="E11" s="43"/>
      <c r="F11" s="49">
        <v>13.63</v>
      </c>
      <c r="G11" s="65">
        <v>14</v>
      </c>
      <c r="H11" s="94">
        <f t="shared" si="0"/>
        <v>13.63</v>
      </c>
      <c r="I11" s="101"/>
      <c r="J11" s="99">
        <v>28</v>
      </c>
      <c r="K11" s="101"/>
      <c r="L11" s="99">
        <v>70</v>
      </c>
      <c r="M11" s="101"/>
      <c r="N11" s="99">
        <v>70</v>
      </c>
      <c r="O11" s="101"/>
      <c r="P11" s="99">
        <v>20</v>
      </c>
      <c r="Q11" s="101"/>
      <c r="R11" s="99">
        <v>150</v>
      </c>
      <c r="S11" s="97"/>
      <c r="T11" s="94">
        <v>30</v>
      </c>
      <c r="U11" s="101"/>
      <c r="V11" s="99">
        <v>28</v>
      </c>
      <c r="W11" s="101"/>
      <c r="X11" s="99">
        <v>15</v>
      </c>
      <c r="Y11" s="101"/>
      <c r="Z11" s="99">
        <v>28</v>
      </c>
      <c r="AA11" s="101"/>
      <c r="AB11" s="99">
        <v>28</v>
      </c>
      <c r="AC11" s="101"/>
      <c r="AD11" s="99">
        <v>1</v>
      </c>
    </row>
    <row r="12" spans="1:30" x14ac:dyDescent="0.25">
      <c r="A12" s="47">
        <v>8</v>
      </c>
      <c r="B12" s="43" t="s">
        <v>26</v>
      </c>
      <c r="C12" s="43"/>
      <c r="D12" s="43">
        <v>3.2</v>
      </c>
      <c r="E12" s="43"/>
      <c r="F12" s="43">
        <v>0.8</v>
      </c>
      <c r="G12" s="43">
        <v>4</v>
      </c>
      <c r="H12" s="94">
        <f t="shared" si="0"/>
        <v>4</v>
      </c>
      <c r="I12" s="98">
        <v>8</v>
      </c>
      <c r="J12" s="99">
        <v>3</v>
      </c>
      <c r="K12" s="98">
        <v>25</v>
      </c>
      <c r="L12" s="99">
        <v>10</v>
      </c>
      <c r="M12" s="98">
        <v>25</v>
      </c>
      <c r="N12" s="99">
        <v>10</v>
      </c>
      <c r="O12" s="98">
        <v>30</v>
      </c>
      <c r="P12" s="99">
        <v>10</v>
      </c>
      <c r="Q12" s="98">
        <v>60</v>
      </c>
      <c r="R12" s="99">
        <v>10</v>
      </c>
      <c r="S12" s="96">
        <v>35</v>
      </c>
      <c r="T12" s="94">
        <v>5</v>
      </c>
      <c r="U12" s="98">
        <v>8</v>
      </c>
      <c r="V12" s="99">
        <v>3</v>
      </c>
      <c r="W12" s="98">
        <v>5</v>
      </c>
      <c r="X12" s="99">
        <v>1</v>
      </c>
      <c r="Y12" s="98">
        <v>8</v>
      </c>
      <c r="Z12" s="99">
        <v>3</v>
      </c>
      <c r="AA12" s="98">
        <v>8</v>
      </c>
      <c r="AB12" s="99">
        <v>3</v>
      </c>
      <c r="AC12" s="98">
        <v>1</v>
      </c>
      <c r="AD12" s="99">
        <v>1</v>
      </c>
    </row>
    <row r="13" spans="1:30" x14ac:dyDescent="0.25">
      <c r="A13" s="47">
        <v>9</v>
      </c>
      <c r="B13" s="43" t="s">
        <v>27</v>
      </c>
      <c r="C13" s="43"/>
      <c r="D13" s="43">
        <v>4.5</v>
      </c>
      <c r="E13" s="43"/>
      <c r="F13" s="43">
        <v>0.5</v>
      </c>
      <c r="G13" s="43">
        <v>5</v>
      </c>
      <c r="H13" s="94">
        <f t="shared" si="0"/>
        <v>5</v>
      </c>
      <c r="I13" s="98">
        <v>8</v>
      </c>
      <c r="J13" s="99">
        <v>4</v>
      </c>
      <c r="K13" s="98">
        <v>20</v>
      </c>
      <c r="L13" s="99">
        <v>15</v>
      </c>
      <c r="M13" s="98">
        <v>20</v>
      </c>
      <c r="N13" s="99">
        <v>15</v>
      </c>
      <c r="O13" s="98">
        <v>30</v>
      </c>
      <c r="P13" s="99">
        <v>10</v>
      </c>
      <c r="Q13" s="98">
        <v>40</v>
      </c>
      <c r="R13" s="99">
        <v>15</v>
      </c>
      <c r="S13" s="96">
        <v>10</v>
      </c>
      <c r="T13" s="94">
        <v>10</v>
      </c>
      <c r="U13" s="98">
        <v>8</v>
      </c>
      <c r="V13" s="99">
        <v>4</v>
      </c>
      <c r="W13" s="98">
        <v>5</v>
      </c>
      <c r="X13" s="99">
        <v>1</v>
      </c>
      <c r="Y13" s="98">
        <v>8</v>
      </c>
      <c r="Z13" s="99">
        <v>4</v>
      </c>
      <c r="AA13" s="98">
        <v>8</v>
      </c>
      <c r="AB13" s="99">
        <v>4</v>
      </c>
      <c r="AC13" s="98">
        <v>1</v>
      </c>
      <c r="AD13" s="99">
        <v>1</v>
      </c>
    </row>
    <row r="14" spans="1:30" ht="15.75" thickBot="1" x14ac:dyDescent="0.3">
      <c r="A14" s="47">
        <v>10</v>
      </c>
      <c r="B14" s="43" t="s">
        <v>28</v>
      </c>
      <c r="C14" s="43"/>
      <c r="D14" s="43">
        <v>14.6</v>
      </c>
      <c r="E14" s="43"/>
      <c r="F14" s="43">
        <v>4.4000000000000004</v>
      </c>
      <c r="G14" s="43">
        <v>19</v>
      </c>
      <c r="H14" s="94">
        <f t="shared" si="0"/>
        <v>19</v>
      </c>
      <c r="I14" s="103">
        <v>24</v>
      </c>
      <c r="J14" s="104">
        <v>4</v>
      </c>
      <c r="K14" s="103">
        <v>70</v>
      </c>
      <c r="L14" s="104">
        <v>10</v>
      </c>
      <c r="M14" s="103">
        <v>70</v>
      </c>
      <c r="N14" s="104">
        <v>10</v>
      </c>
      <c r="O14" s="103">
        <v>30</v>
      </c>
      <c r="P14" s="104">
        <v>10</v>
      </c>
      <c r="Q14" s="103">
        <v>55</v>
      </c>
      <c r="R14" s="104">
        <v>10</v>
      </c>
      <c r="S14" s="105">
        <v>35</v>
      </c>
      <c r="T14" s="106">
        <v>5</v>
      </c>
      <c r="U14" s="103">
        <v>24</v>
      </c>
      <c r="V14" s="104">
        <v>4</v>
      </c>
      <c r="W14" s="103">
        <v>10</v>
      </c>
      <c r="X14" s="104">
        <v>2</v>
      </c>
      <c r="Y14" s="103">
        <v>24</v>
      </c>
      <c r="Z14" s="104">
        <v>4</v>
      </c>
      <c r="AA14" s="103">
        <v>24</v>
      </c>
      <c r="AB14" s="104">
        <v>4</v>
      </c>
      <c r="AC14" s="103">
        <v>1</v>
      </c>
      <c r="AD14" s="104"/>
    </row>
    <row r="15" spans="1:30" s="73" customFormat="1" ht="15.75" thickBot="1" x14ac:dyDescent="0.3">
      <c r="D15" s="48">
        <f>SUM(D5:D14)</f>
        <v>81.400000000000006</v>
      </c>
      <c r="E15" s="48">
        <f t="shared" ref="E15:H15" si="1">SUM(E5:E14)</f>
        <v>0</v>
      </c>
      <c r="F15" s="48">
        <f t="shared" si="1"/>
        <v>27.230000000000004</v>
      </c>
      <c r="G15" s="48">
        <f t="shared" si="1"/>
        <v>109</v>
      </c>
      <c r="H15" s="95">
        <f t="shared" si="1"/>
        <v>108.63</v>
      </c>
      <c r="I15" s="107">
        <f>SUM(I5:I14)</f>
        <v>150</v>
      </c>
      <c r="J15" s="108">
        <f t="shared" ref="J15:AD15" si="2">SUM(J5:J14)</f>
        <v>50</v>
      </c>
      <c r="K15" s="107">
        <f t="shared" si="2"/>
        <v>450</v>
      </c>
      <c r="L15" s="108">
        <f t="shared" si="2"/>
        <v>150</v>
      </c>
      <c r="M15" s="107">
        <f t="shared" ref="M15" si="3">SUM(M5:M14)</f>
        <v>450</v>
      </c>
      <c r="N15" s="108">
        <f t="shared" ref="N15" si="4">SUM(N5:N14)</f>
        <v>150</v>
      </c>
      <c r="O15" s="107">
        <f>SUM(O5:O14)</f>
        <v>300</v>
      </c>
      <c r="P15" s="108">
        <f t="shared" ref="P15" si="5">SUM(P5:P14)</f>
        <v>100</v>
      </c>
      <c r="Q15" s="107">
        <f t="shared" ref="Q15" si="6">SUM(Q5:Q14)</f>
        <v>675</v>
      </c>
      <c r="R15" s="108">
        <f t="shared" ref="R15" si="7">SUM(R5:R14)</f>
        <v>225</v>
      </c>
      <c r="S15" s="109">
        <f t="shared" ref="S15" si="8">SUM(S5:S14)</f>
        <v>225</v>
      </c>
      <c r="T15" s="110">
        <f t="shared" ref="T15" si="9">SUM(T5:T14)</f>
        <v>75</v>
      </c>
      <c r="U15" s="107">
        <f t="shared" si="2"/>
        <v>150</v>
      </c>
      <c r="V15" s="108">
        <f t="shared" si="2"/>
        <v>50</v>
      </c>
      <c r="W15" s="107">
        <f t="shared" si="2"/>
        <v>75</v>
      </c>
      <c r="X15" s="108">
        <f t="shared" si="2"/>
        <v>25</v>
      </c>
      <c r="Y15" s="107">
        <f t="shared" si="2"/>
        <v>150</v>
      </c>
      <c r="Z15" s="108">
        <f t="shared" si="2"/>
        <v>50</v>
      </c>
      <c r="AA15" s="107">
        <f t="shared" si="2"/>
        <v>150</v>
      </c>
      <c r="AB15" s="108">
        <f t="shared" si="2"/>
        <v>50</v>
      </c>
      <c r="AC15" s="107">
        <f t="shared" si="2"/>
        <v>9</v>
      </c>
      <c r="AD15" s="108">
        <f t="shared" si="2"/>
        <v>7</v>
      </c>
    </row>
    <row r="17" spans="2:30" x14ac:dyDescent="0.25">
      <c r="B17" s="50" t="str">
        <f>'Materiały - szacowanie ilośc'!A20</f>
        <v>Budżet</v>
      </c>
      <c r="C17" s="51">
        <f>'Materiały - szacowanie ilośc'!B20</f>
        <v>50000</v>
      </c>
      <c r="I17">
        <f>I3*F19</f>
        <v>150</v>
      </c>
      <c r="J17">
        <f>I3*F20</f>
        <v>50</v>
      </c>
      <c r="K17">
        <f>K3*F19</f>
        <v>450</v>
      </c>
      <c r="L17">
        <f>K3*F20</f>
        <v>150</v>
      </c>
      <c r="M17">
        <f>M3*F19</f>
        <v>450</v>
      </c>
      <c r="N17">
        <f>M3*F20</f>
        <v>150</v>
      </c>
      <c r="O17">
        <f>O3*F19</f>
        <v>300</v>
      </c>
      <c r="P17">
        <f>O3*F20</f>
        <v>100</v>
      </c>
      <c r="Q17">
        <f>Q3*F19</f>
        <v>675</v>
      </c>
      <c r="R17">
        <f>Q3*F20</f>
        <v>225</v>
      </c>
      <c r="S17">
        <f>S3*F19</f>
        <v>225</v>
      </c>
      <c r="T17">
        <f>S3*F20</f>
        <v>75</v>
      </c>
      <c r="U17">
        <f>U3*F19</f>
        <v>150</v>
      </c>
      <c r="V17">
        <f>U3*F20</f>
        <v>50</v>
      </c>
      <c r="W17">
        <f>W3*F19</f>
        <v>75</v>
      </c>
      <c r="X17">
        <f>W3*F20</f>
        <v>25</v>
      </c>
      <c r="Y17">
        <f>Y3*F19</f>
        <v>150</v>
      </c>
      <c r="Z17">
        <f>Y3*F20</f>
        <v>50</v>
      </c>
      <c r="AA17">
        <f>AA3*F19</f>
        <v>150</v>
      </c>
      <c r="AB17">
        <f>AA3*F20</f>
        <v>50</v>
      </c>
      <c r="AC17">
        <f>AC3*F19</f>
        <v>12</v>
      </c>
      <c r="AD17">
        <f>AC3*F20</f>
        <v>4</v>
      </c>
    </row>
    <row r="18" spans="2:30" x14ac:dyDescent="0.25">
      <c r="B18" t="str">
        <f>'Materiały - szacowanie ilośc'!A21</f>
        <v>POWER</v>
      </c>
      <c r="C18" s="52">
        <f>'Materiały - szacowanie ilośc'!B21</f>
        <v>30000</v>
      </c>
      <c r="E18">
        <f>H15</f>
        <v>108.63</v>
      </c>
      <c r="F18" s="66">
        <v>1</v>
      </c>
      <c r="I18" s="67">
        <f>I17-I15</f>
        <v>0</v>
      </c>
      <c r="J18" s="67">
        <f t="shared" ref="J18:AD18" si="10">J17-J15</f>
        <v>0</v>
      </c>
      <c r="K18" s="67">
        <f t="shared" si="10"/>
        <v>0</v>
      </c>
      <c r="L18" s="67">
        <f t="shared" si="10"/>
        <v>0</v>
      </c>
      <c r="M18" s="67">
        <f t="shared" si="10"/>
        <v>0</v>
      </c>
      <c r="N18" s="67">
        <f t="shared" si="10"/>
        <v>0</v>
      </c>
      <c r="O18" s="67">
        <f t="shared" si="10"/>
        <v>0</v>
      </c>
      <c r="P18" s="67">
        <f t="shared" si="10"/>
        <v>0</v>
      </c>
      <c r="Q18" s="67">
        <f t="shared" si="10"/>
        <v>0</v>
      </c>
      <c r="R18" s="67">
        <f t="shared" si="10"/>
        <v>0</v>
      </c>
      <c r="S18" s="67">
        <f t="shared" si="10"/>
        <v>0</v>
      </c>
      <c r="T18" s="67">
        <f t="shared" si="10"/>
        <v>0</v>
      </c>
      <c r="U18" s="67">
        <f t="shared" si="10"/>
        <v>0</v>
      </c>
      <c r="V18" s="67">
        <f t="shared" si="10"/>
        <v>0</v>
      </c>
      <c r="W18" s="67">
        <f t="shared" si="10"/>
        <v>0</v>
      </c>
      <c r="X18" s="67">
        <f t="shared" si="10"/>
        <v>0</v>
      </c>
      <c r="Y18" s="67">
        <f t="shared" si="10"/>
        <v>0</v>
      </c>
      <c r="Z18" s="67">
        <f t="shared" si="10"/>
        <v>0</v>
      </c>
      <c r="AA18" s="67">
        <f t="shared" si="10"/>
        <v>0</v>
      </c>
      <c r="AB18" s="67">
        <f t="shared" si="10"/>
        <v>0</v>
      </c>
      <c r="AC18" s="67">
        <f t="shared" si="10"/>
        <v>3</v>
      </c>
      <c r="AD18" s="67">
        <f t="shared" si="10"/>
        <v>-3</v>
      </c>
    </row>
    <row r="19" spans="2:30" x14ac:dyDescent="0.25">
      <c r="B19" t="str">
        <f>'Materiały - szacowanie ilośc'!A22</f>
        <v>RPO</v>
      </c>
      <c r="C19" s="52">
        <f>'Materiały - szacowanie ilośc'!B22</f>
        <v>20000</v>
      </c>
      <c r="E19">
        <f>D15</f>
        <v>81.400000000000006</v>
      </c>
      <c r="F19">
        <f>ROUND((E19*F18)/E18,2)</f>
        <v>0.75</v>
      </c>
    </row>
    <row r="20" spans="2:30" x14ac:dyDescent="0.25">
      <c r="E20">
        <f>F15</f>
        <v>27.230000000000004</v>
      </c>
      <c r="F20">
        <f>ROUND((E20*F18)/E18,2)</f>
        <v>0.25</v>
      </c>
    </row>
    <row r="22" spans="2:30" x14ac:dyDescent="0.25">
      <c r="I22">
        <f>I3/109</f>
        <v>1.834862385321101</v>
      </c>
    </row>
  </sheetData>
  <mergeCells count="39">
    <mergeCell ref="B2:B3"/>
    <mergeCell ref="A2:A3"/>
    <mergeCell ref="C2:H2"/>
    <mergeCell ref="C3:D3"/>
    <mergeCell ref="E3:F3"/>
    <mergeCell ref="G3:H3"/>
    <mergeCell ref="I3:J3"/>
    <mergeCell ref="K3:L3"/>
    <mergeCell ref="M3:N3"/>
    <mergeCell ref="Q3:R3"/>
    <mergeCell ref="S3:T3"/>
    <mergeCell ref="O3:P3"/>
    <mergeCell ref="I2:J2"/>
    <mergeCell ref="K2:L2"/>
    <mergeCell ref="M2:N2"/>
    <mergeCell ref="Q2:R2"/>
    <mergeCell ref="S2:T2"/>
    <mergeCell ref="O2:P2"/>
    <mergeCell ref="AC2:AD2"/>
    <mergeCell ref="AC3:AD3"/>
    <mergeCell ref="U2:V2"/>
    <mergeCell ref="W2:X2"/>
    <mergeCell ref="Y2:Z2"/>
    <mergeCell ref="AA2:AB2"/>
    <mergeCell ref="U3:V3"/>
    <mergeCell ref="W3:X3"/>
    <mergeCell ref="Y3:Z3"/>
    <mergeCell ref="AA3:AB3"/>
    <mergeCell ref="I1:J1"/>
    <mergeCell ref="K1:L1"/>
    <mergeCell ref="M1:N1"/>
    <mergeCell ref="Q1:R1"/>
    <mergeCell ref="S1:T1"/>
    <mergeCell ref="O1:P1"/>
    <mergeCell ref="U1:V1"/>
    <mergeCell ref="W1:X1"/>
    <mergeCell ref="Y1:Z1"/>
    <mergeCell ref="AA1:AB1"/>
    <mergeCell ref="AC1:A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12" zoomScale="70" zoomScaleNormal="70" workbookViewId="0">
      <selection activeCell="D30" sqref="D30"/>
    </sheetView>
  </sheetViews>
  <sheetFormatPr defaultRowHeight="15" x14ac:dyDescent="0.25"/>
  <cols>
    <col min="1" max="1" width="7.140625" customWidth="1"/>
    <col min="2" max="2" width="27" customWidth="1"/>
    <col min="3" max="3" width="50.42578125" style="4" customWidth="1"/>
    <col min="4" max="7" width="13.28515625" style="4" customWidth="1"/>
    <col min="8" max="8" width="12.5703125" customWidth="1"/>
    <col min="9" max="9" width="13.140625" customWidth="1"/>
    <col min="10" max="10" width="15" customWidth="1"/>
    <col min="11" max="11" width="13.28515625" customWidth="1"/>
    <col min="12" max="12" width="12.7109375" customWidth="1"/>
  </cols>
  <sheetData>
    <row r="2" spans="1:13" ht="17.25" x14ac:dyDescent="0.3">
      <c r="A2" s="1" t="s">
        <v>0</v>
      </c>
      <c r="B2" s="1"/>
    </row>
    <row r="3" spans="1:13" ht="10.5" customHeight="1" thickBot="1" x14ac:dyDescent="0.3"/>
    <row r="4" spans="1:13" s="2" customFormat="1" ht="29.25" customHeight="1" thickBot="1" x14ac:dyDescent="0.3">
      <c r="A4" s="11" t="s">
        <v>1</v>
      </c>
      <c r="B4" s="12" t="s">
        <v>2</v>
      </c>
      <c r="C4" s="13" t="s">
        <v>5</v>
      </c>
      <c r="D4" s="119" t="s">
        <v>3</v>
      </c>
      <c r="E4" s="20" t="s">
        <v>9</v>
      </c>
      <c r="F4" s="13" t="s">
        <v>10</v>
      </c>
      <c r="G4" s="13" t="s">
        <v>11</v>
      </c>
      <c r="H4" s="14" t="s">
        <v>8</v>
      </c>
      <c r="I4" s="19" t="s">
        <v>4</v>
      </c>
      <c r="J4" s="53" t="s">
        <v>7</v>
      </c>
      <c r="K4" s="60" t="s">
        <v>17</v>
      </c>
      <c r="L4" s="61" t="s">
        <v>13</v>
      </c>
    </row>
    <row r="5" spans="1:13" s="7" customFormat="1" ht="81" customHeight="1" x14ac:dyDescent="0.25">
      <c r="A5" s="15" t="s">
        <v>56</v>
      </c>
      <c r="B5" s="68" t="s">
        <v>54</v>
      </c>
      <c r="C5" s="71" t="s">
        <v>49</v>
      </c>
      <c r="D5" s="120" t="s">
        <v>39</v>
      </c>
      <c r="E5" s="24">
        <v>7.05</v>
      </c>
      <c r="F5" s="25">
        <v>5.6</v>
      </c>
      <c r="G5" s="25">
        <v>5.31</v>
      </c>
      <c r="H5" s="116">
        <f>(E5+F5+G5)/3</f>
        <v>5.9866666666666655</v>
      </c>
      <c r="I5" s="21">
        <v>200</v>
      </c>
      <c r="J5" s="54">
        <f>H5*I5</f>
        <v>1197.333333333333</v>
      </c>
      <c r="K5" s="59">
        <f>Wydziały!I15*H5</f>
        <v>897.99999999999977</v>
      </c>
      <c r="L5" s="59">
        <f>Wydziały!J15*'Materiały - szacowanie ilośc'!H5</f>
        <v>299.33333333333326</v>
      </c>
      <c r="M5" s="115">
        <f>J5-(K5+L5)</f>
        <v>0</v>
      </c>
    </row>
    <row r="6" spans="1:13" s="7" customFormat="1" ht="108" customHeight="1" x14ac:dyDescent="0.25">
      <c r="A6" s="8" t="s">
        <v>57</v>
      </c>
      <c r="B6" s="69" t="s">
        <v>53</v>
      </c>
      <c r="C6" s="72" t="s">
        <v>48</v>
      </c>
      <c r="D6" s="121" t="s">
        <v>45</v>
      </c>
      <c r="E6" s="26">
        <v>14.7</v>
      </c>
      <c r="F6" s="27">
        <v>18.489999999999998</v>
      </c>
      <c r="G6" s="27">
        <v>14.87</v>
      </c>
      <c r="H6" s="117">
        <f t="shared" ref="H6:H15" si="0">(E6+F6+G6)/3</f>
        <v>16.02</v>
      </c>
      <c r="I6" s="22">
        <v>600</v>
      </c>
      <c r="J6" s="55">
        <f t="shared" ref="J6:J15" si="1">H6*I6</f>
        <v>9612</v>
      </c>
      <c r="K6" s="58">
        <f>H6*Wydziały!K15</f>
        <v>7209</v>
      </c>
      <c r="L6" s="59">
        <f>H6*Wydziały!L15</f>
        <v>2403</v>
      </c>
      <c r="M6" s="115">
        <f t="shared" ref="M6:M15" si="2">J6-(K6+L6)</f>
        <v>0</v>
      </c>
    </row>
    <row r="7" spans="1:13" s="7" customFormat="1" ht="98.25" customHeight="1" x14ac:dyDescent="0.25">
      <c r="A7" s="8" t="s">
        <v>58</v>
      </c>
      <c r="B7" s="69" t="s">
        <v>53</v>
      </c>
      <c r="C7" s="6" t="s">
        <v>47</v>
      </c>
      <c r="D7" s="121" t="s">
        <v>39</v>
      </c>
      <c r="E7" s="26">
        <v>9.8699999999999992</v>
      </c>
      <c r="F7" s="27">
        <v>12.79</v>
      </c>
      <c r="G7" s="27">
        <v>11.55</v>
      </c>
      <c r="H7" s="117">
        <f t="shared" si="0"/>
        <v>11.403333333333331</v>
      </c>
      <c r="I7" s="22">
        <v>600</v>
      </c>
      <c r="J7" s="55">
        <f t="shared" si="1"/>
        <v>6841.9999999999982</v>
      </c>
      <c r="K7" s="58">
        <f>H7*Wydziały!M15</f>
        <v>5131.4999999999991</v>
      </c>
      <c r="L7" s="58">
        <f>H7*Wydziały!N15</f>
        <v>1710.4999999999995</v>
      </c>
      <c r="M7" s="115">
        <f t="shared" si="2"/>
        <v>0</v>
      </c>
    </row>
    <row r="8" spans="1:13" s="7" customFormat="1" ht="98.25" customHeight="1" x14ac:dyDescent="0.25">
      <c r="A8" s="8" t="s">
        <v>59</v>
      </c>
      <c r="B8" s="69" t="s">
        <v>108</v>
      </c>
      <c r="C8" s="6" t="s">
        <v>107</v>
      </c>
      <c r="D8" s="121"/>
      <c r="E8" s="26"/>
      <c r="F8" s="27"/>
      <c r="G8" s="27"/>
      <c r="H8" s="117"/>
      <c r="I8" s="22"/>
      <c r="J8" s="55"/>
      <c r="K8" s="58"/>
      <c r="L8" s="58"/>
      <c r="M8" s="115"/>
    </row>
    <row r="9" spans="1:13" s="7" customFormat="1" ht="183" customHeight="1" x14ac:dyDescent="0.25">
      <c r="A9" s="8" t="s">
        <v>60</v>
      </c>
      <c r="B9" s="69" t="s">
        <v>37</v>
      </c>
      <c r="C9" s="6" t="s">
        <v>50</v>
      </c>
      <c r="D9" s="121" t="s">
        <v>6</v>
      </c>
      <c r="E9" s="26">
        <v>9.7200000000000006</v>
      </c>
      <c r="F9" s="27">
        <v>7</v>
      </c>
      <c r="G9" s="27">
        <v>6.33</v>
      </c>
      <c r="H9" s="117">
        <f t="shared" si="0"/>
        <v>7.6833333333333327</v>
      </c>
      <c r="I9" s="22">
        <f>600+300</f>
        <v>900</v>
      </c>
      <c r="J9" s="55">
        <f t="shared" si="1"/>
        <v>6914.9999999999991</v>
      </c>
      <c r="K9" s="58">
        <f>H9*Wydziały!Q15</f>
        <v>5186.25</v>
      </c>
      <c r="L9" s="58">
        <f>H9*Wydziały!R15</f>
        <v>1728.7499999999998</v>
      </c>
      <c r="M9" s="115">
        <f t="shared" si="2"/>
        <v>0</v>
      </c>
    </row>
    <row r="10" spans="1:13" s="7" customFormat="1" ht="189.75" customHeight="1" x14ac:dyDescent="0.25">
      <c r="A10" s="8" t="s">
        <v>61</v>
      </c>
      <c r="B10" s="69" t="s">
        <v>36</v>
      </c>
      <c r="C10" s="6" t="s">
        <v>43</v>
      </c>
      <c r="D10" s="121" t="s">
        <v>6</v>
      </c>
      <c r="E10" s="26">
        <v>9.7200000000000006</v>
      </c>
      <c r="F10" s="27">
        <v>6.49</v>
      </c>
      <c r="G10" s="27">
        <v>4.3099999999999996</v>
      </c>
      <c r="H10" s="117">
        <f t="shared" si="0"/>
        <v>6.84</v>
      </c>
      <c r="I10" s="22">
        <v>300</v>
      </c>
      <c r="J10" s="55">
        <f t="shared" si="1"/>
        <v>2052</v>
      </c>
      <c r="K10" s="58">
        <f>H10*Wydziały!S15</f>
        <v>1539</v>
      </c>
      <c r="L10" s="58">
        <f>H10*Wydziały!T15</f>
        <v>513</v>
      </c>
      <c r="M10" s="115">
        <f t="shared" si="2"/>
        <v>0</v>
      </c>
    </row>
    <row r="11" spans="1:13" s="7" customFormat="1" ht="119.25" customHeight="1" x14ac:dyDescent="0.25">
      <c r="A11" s="8" t="s">
        <v>62</v>
      </c>
      <c r="B11" s="69" t="s">
        <v>35</v>
      </c>
      <c r="C11" s="6" t="s">
        <v>46</v>
      </c>
      <c r="D11" s="121" t="s">
        <v>6</v>
      </c>
      <c r="E11" s="26">
        <v>0.99</v>
      </c>
      <c r="F11" s="27">
        <v>0.55000000000000004</v>
      </c>
      <c r="G11" s="27">
        <v>3.69</v>
      </c>
      <c r="H11" s="117">
        <f t="shared" si="0"/>
        <v>1.7433333333333334</v>
      </c>
      <c r="I11" s="22">
        <v>200</v>
      </c>
      <c r="J11" s="55">
        <f t="shared" si="1"/>
        <v>348.66666666666669</v>
      </c>
      <c r="K11" s="58">
        <f>H11*Wydziały!U15</f>
        <v>261.5</v>
      </c>
      <c r="L11" s="58">
        <f>H11*Wydziały!V15</f>
        <v>87.166666666666671</v>
      </c>
      <c r="M11" s="115">
        <f t="shared" si="2"/>
        <v>0</v>
      </c>
    </row>
    <row r="12" spans="1:13" s="7" customFormat="1" ht="141" customHeight="1" x14ac:dyDescent="0.25">
      <c r="A12" s="8" t="s">
        <v>63</v>
      </c>
      <c r="B12" s="69" t="s">
        <v>38</v>
      </c>
      <c r="C12" s="6" t="s">
        <v>44</v>
      </c>
      <c r="D12" s="121" t="s">
        <v>6</v>
      </c>
      <c r="E12" s="26">
        <v>32.799999999999997</v>
      </c>
      <c r="F12" s="27">
        <v>28</v>
      </c>
      <c r="G12" s="27">
        <v>30.11</v>
      </c>
      <c r="H12" s="117">
        <f t="shared" si="0"/>
        <v>30.303333333333331</v>
      </c>
      <c r="I12" s="22">
        <v>100</v>
      </c>
      <c r="J12" s="55">
        <f t="shared" si="1"/>
        <v>3030.333333333333</v>
      </c>
      <c r="K12" s="58">
        <f>H12*Wydziały!W15</f>
        <v>2272.75</v>
      </c>
      <c r="L12" s="58">
        <f>H12*Wydziały!X15</f>
        <v>757.58333333333326</v>
      </c>
      <c r="M12" s="115">
        <f t="shared" si="2"/>
        <v>0</v>
      </c>
    </row>
    <row r="13" spans="1:13" s="7" customFormat="1" ht="63.75" customHeight="1" x14ac:dyDescent="0.25">
      <c r="A13" s="8" t="s">
        <v>64</v>
      </c>
      <c r="B13" s="69" t="s">
        <v>42</v>
      </c>
      <c r="C13" s="6" t="s">
        <v>55</v>
      </c>
      <c r="D13" s="121" t="s">
        <v>45</v>
      </c>
      <c r="E13" s="26">
        <v>0.85</v>
      </c>
      <c r="F13" s="27">
        <v>1.03</v>
      </c>
      <c r="G13" s="27">
        <v>4.33</v>
      </c>
      <c r="H13" s="117">
        <f t="shared" si="0"/>
        <v>2.0699999999999998</v>
      </c>
      <c r="I13" s="22">
        <v>200</v>
      </c>
      <c r="J13" s="55">
        <f t="shared" si="1"/>
        <v>413.99999999999994</v>
      </c>
      <c r="K13" s="58">
        <f>H13*Wydziały!Y15</f>
        <v>310.5</v>
      </c>
      <c r="L13" s="58">
        <f>H13*Wydziały!Z15</f>
        <v>103.49999999999999</v>
      </c>
      <c r="M13" s="115">
        <f t="shared" si="2"/>
        <v>0</v>
      </c>
    </row>
    <row r="14" spans="1:13" s="7" customFormat="1" ht="121.5" customHeight="1" x14ac:dyDescent="0.25">
      <c r="A14" s="8" t="s">
        <v>65</v>
      </c>
      <c r="B14" s="69" t="s">
        <v>40</v>
      </c>
      <c r="C14" s="6" t="s">
        <v>51</v>
      </c>
      <c r="D14" s="121" t="s">
        <v>39</v>
      </c>
      <c r="E14" s="26">
        <v>48.2</v>
      </c>
      <c r="F14" s="27">
        <v>78.099999999999994</v>
      </c>
      <c r="G14" s="27">
        <v>70.650000000000006</v>
      </c>
      <c r="H14" s="117">
        <f t="shared" si="0"/>
        <v>65.649999999999991</v>
      </c>
      <c r="I14" s="22">
        <v>200</v>
      </c>
      <c r="J14" s="55">
        <f t="shared" si="1"/>
        <v>13129.999999999998</v>
      </c>
      <c r="K14" s="58">
        <f>H14*Wydziały!AA15</f>
        <v>9847.4999999999982</v>
      </c>
      <c r="L14" s="58">
        <f>H14*Wydziały!AB15</f>
        <v>3282.4999999999995</v>
      </c>
      <c r="M14" s="115">
        <f t="shared" si="2"/>
        <v>0</v>
      </c>
    </row>
    <row r="15" spans="1:13" s="7" customFormat="1" ht="112.5" customHeight="1" thickBot="1" x14ac:dyDescent="0.3">
      <c r="A15" s="122" t="s">
        <v>105</v>
      </c>
      <c r="B15" s="70" t="s">
        <v>41</v>
      </c>
      <c r="C15" s="10" t="s">
        <v>52</v>
      </c>
      <c r="D15" s="123" t="s">
        <v>39</v>
      </c>
      <c r="E15" s="28">
        <v>162.6</v>
      </c>
      <c r="F15" s="29">
        <v>156.94999999999999</v>
      </c>
      <c r="G15" s="29">
        <v>147.05000000000001</v>
      </c>
      <c r="H15" s="118">
        <f t="shared" si="0"/>
        <v>155.53333333333333</v>
      </c>
      <c r="I15" s="23">
        <v>16</v>
      </c>
      <c r="J15" s="56">
        <f t="shared" si="1"/>
        <v>2488.5333333333333</v>
      </c>
      <c r="K15" s="58">
        <f>H15*Wydziały!AC15</f>
        <v>1399.8</v>
      </c>
      <c r="L15" s="58">
        <f>H15*Wydziały!AD15</f>
        <v>1088.7333333333333</v>
      </c>
      <c r="M15" s="115">
        <f t="shared" si="2"/>
        <v>0</v>
      </c>
    </row>
    <row r="16" spans="1:13" s="7" customFormat="1" ht="15.75" thickBot="1" x14ac:dyDescent="0.3">
      <c r="A16" s="34"/>
      <c r="B16" s="35"/>
      <c r="C16" s="36"/>
      <c r="D16" s="37"/>
      <c r="E16" s="38"/>
      <c r="F16" s="38"/>
      <c r="G16" s="38"/>
      <c r="H16" s="39"/>
      <c r="I16" s="40"/>
      <c r="J16" s="57">
        <f>SUM(J5:J15)</f>
        <v>46029.866666666661</v>
      </c>
      <c r="K16" s="57">
        <f t="shared" ref="K16:L16" si="3">SUM(K5:K15)</f>
        <v>34055.800000000003</v>
      </c>
      <c r="L16" s="42">
        <f t="shared" si="3"/>
        <v>11974.066666666666</v>
      </c>
    </row>
    <row r="17" spans="1:12" s="7" customFormat="1" x14ac:dyDescent="0.25">
      <c r="A17" s="241"/>
      <c r="B17" s="241"/>
      <c r="C17" s="62"/>
      <c r="D17" s="37"/>
      <c r="E17" s="38"/>
      <c r="F17" s="38"/>
      <c r="G17" s="38"/>
      <c r="H17" s="39"/>
      <c r="I17" s="40"/>
      <c r="J17" s="41"/>
    </row>
    <row r="18" spans="1:12" s="7" customFormat="1" x14ac:dyDescent="0.25">
      <c r="A18" s="34"/>
      <c r="B18" s="35"/>
      <c r="C18" s="36"/>
      <c r="D18" s="37"/>
      <c r="E18" s="38"/>
      <c r="F18" s="38"/>
      <c r="G18" s="38"/>
      <c r="H18" s="39"/>
      <c r="I18" s="63" t="s">
        <v>32</v>
      </c>
      <c r="J18" s="64">
        <f>B20-J16</f>
        <v>3970.1333333333387</v>
      </c>
      <c r="K18" s="64">
        <f t="shared" ref="K18:L18" si="4">C20-K16</f>
        <v>-34055.800000000003</v>
      </c>
      <c r="L18" s="64">
        <f t="shared" si="4"/>
        <v>-11974.066666666666</v>
      </c>
    </row>
    <row r="19" spans="1:12" x14ac:dyDescent="0.25">
      <c r="A19" s="3"/>
      <c r="B19" s="3"/>
      <c r="C19" s="5"/>
      <c r="D19" s="5"/>
      <c r="E19" s="5"/>
      <c r="F19" s="5"/>
      <c r="G19" s="5"/>
      <c r="H19" s="3"/>
      <c r="I19" s="3" t="s">
        <v>33</v>
      </c>
      <c r="J19" s="30">
        <f>J16+J18</f>
        <v>50000</v>
      </c>
    </row>
    <row r="20" spans="1:12" x14ac:dyDescent="0.25">
      <c r="A20" s="32" t="s">
        <v>12</v>
      </c>
      <c r="B20" s="33">
        <f>B21+B22</f>
        <v>50000</v>
      </c>
      <c r="C20" s="5"/>
      <c r="D20" s="5"/>
      <c r="E20" s="5"/>
      <c r="F20" s="5"/>
      <c r="G20" s="5"/>
      <c r="H20" s="3"/>
    </row>
    <row r="21" spans="1:12" x14ac:dyDescent="0.25">
      <c r="A21" s="3" t="s">
        <v>13</v>
      </c>
      <c r="B21" s="30">
        <v>30000</v>
      </c>
      <c r="C21" s="31"/>
      <c r="D21" s="31"/>
      <c r="E21" s="31"/>
      <c r="F21" s="31"/>
      <c r="G21" s="31"/>
      <c r="H21" s="3"/>
    </row>
    <row r="22" spans="1:12" x14ac:dyDescent="0.25">
      <c r="A22" s="3" t="s">
        <v>14</v>
      </c>
      <c r="B22" s="30">
        <v>20000</v>
      </c>
      <c r="C22" s="31"/>
      <c r="D22" s="31"/>
      <c r="E22" s="31"/>
      <c r="F22" s="31"/>
      <c r="G22" s="31"/>
      <c r="H22" s="3"/>
    </row>
    <row r="23" spans="1:12" x14ac:dyDescent="0.25">
      <c r="A23" s="3"/>
      <c r="B23" s="30"/>
      <c r="C23" s="31"/>
      <c r="D23" s="31"/>
      <c r="E23" s="31"/>
      <c r="F23" s="31"/>
      <c r="G23" s="31"/>
      <c r="H23" s="3"/>
    </row>
    <row r="24" spans="1:12" x14ac:dyDescent="0.25">
      <c r="A24" s="3"/>
      <c r="B24" s="30"/>
      <c r="C24" s="31"/>
      <c r="D24" s="31"/>
      <c r="E24" s="31"/>
      <c r="F24" s="31"/>
      <c r="G24" s="31"/>
      <c r="H24" s="3"/>
    </row>
    <row r="25" spans="1:12" x14ac:dyDescent="0.25">
      <c r="A25" s="3"/>
      <c r="B25" s="30"/>
      <c r="C25" s="31"/>
      <c r="D25" s="31"/>
      <c r="E25" s="31"/>
      <c r="F25" s="31"/>
      <c r="G25" s="31"/>
      <c r="H25" s="3"/>
    </row>
    <row r="26" spans="1:12" x14ac:dyDescent="0.25">
      <c r="A26" s="3"/>
      <c r="B26" s="30"/>
      <c r="C26" s="31"/>
      <c r="D26" s="31"/>
      <c r="E26" s="31"/>
      <c r="F26" s="31"/>
      <c r="G26" s="31"/>
      <c r="H26" s="3"/>
    </row>
    <row r="27" spans="1:12" x14ac:dyDescent="0.25">
      <c r="A27" s="3"/>
      <c r="B27" s="30"/>
      <c r="C27" s="31"/>
      <c r="D27" s="31"/>
      <c r="E27" s="31"/>
      <c r="F27" s="31"/>
      <c r="G27" s="31"/>
      <c r="H27" s="3"/>
    </row>
    <row r="28" spans="1:12" x14ac:dyDescent="0.25">
      <c r="A28" s="3"/>
      <c r="B28" s="3"/>
      <c r="C28" s="5"/>
      <c r="D28" s="5"/>
      <c r="E28" s="5"/>
      <c r="F28" s="5"/>
      <c r="G28" s="5"/>
      <c r="H28" s="3"/>
    </row>
    <row r="29" spans="1:12" x14ac:dyDescent="0.25">
      <c r="A29" s="3"/>
      <c r="B29" s="3"/>
      <c r="C29" s="5"/>
      <c r="D29" s="5"/>
      <c r="E29" s="5"/>
      <c r="F29" s="5"/>
      <c r="G29" s="5"/>
      <c r="H29" s="3"/>
    </row>
    <row r="30" spans="1:12" x14ac:dyDescent="0.25">
      <c r="A30" s="3"/>
      <c r="B30" s="3"/>
      <c r="C30" s="5"/>
      <c r="D30" s="5"/>
      <c r="E30" s="5"/>
      <c r="F30" s="5"/>
      <c r="G30" s="5"/>
      <c r="H30" s="3"/>
    </row>
    <row r="31" spans="1:12" x14ac:dyDescent="0.25">
      <c r="A31" s="3"/>
      <c r="B31" s="3"/>
      <c r="C31" s="5"/>
      <c r="D31" s="5"/>
      <c r="E31" s="5"/>
      <c r="F31" s="5"/>
      <c r="G31" s="5"/>
      <c r="H31" s="3"/>
    </row>
    <row r="32" spans="1:12" x14ac:dyDescent="0.25">
      <c r="A32" s="3"/>
      <c r="B32" s="3"/>
      <c r="C32" s="5"/>
      <c r="D32" s="5"/>
      <c r="E32" s="5"/>
      <c r="F32" s="5"/>
      <c r="G32" s="5"/>
      <c r="H32" s="3"/>
    </row>
    <row r="33" spans="1:8" x14ac:dyDescent="0.25">
      <c r="A33" s="3"/>
      <c r="B33" s="3"/>
      <c r="C33" s="5"/>
      <c r="D33" s="5"/>
      <c r="E33" s="5"/>
      <c r="F33" s="5"/>
      <c r="G33" s="5"/>
      <c r="H33" s="3"/>
    </row>
    <row r="34" spans="1:8" x14ac:dyDescent="0.25">
      <c r="A34" s="3"/>
      <c r="B34" s="3"/>
      <c r="C34" s="5"/>
      <c r="D34" s="5"/>
      <c r="E34" s="5"/>
      <c r="F34" s="5"/>
      <c r="G34" s="5"/>
      <c r="H34" s="3"/>
    </row>
    <row r="35" spans="1:8" x14ac:dyDescent="0.25">
      <c r="A35" s="3"/>
      <c r="B35" s="3"/>
      <c r="C35" s="5"/>
      <c r="D35" s="5"/>
      <c r="E35" s="5"/>
      <c r="F35" s="5"/>
      <c r="G35" s="5"/>
      <c r="H35" s="3"/>
    </row>
    <row r="36" spans="1:8" x14ac:dyDescent="0.25">
      <c r="A36" s="3"/>
      <c r="B36" s="3"/>
      <c r="C36" s="5"/>
      <c r="D36" s="5"/>
      <c r="E36" s="5"/>
      <c r="F36" s="5"/>
      <c r="G36" s="5"/>
      <c r="H36" s="3"/>
    </row>
    <row r="37" spans="1:8" x14ac:dyDescent="0.25">
      <c r="A37" s="3"/>
      <c r="B37" s="3"/>
      <c r="C37" s="5"/>
      <c r="D37" s="5"/>
      <c r="E37" s="5"/>
      <c r="F37" s="5"/>
      <c r="G37" s="5"/>
      <c r="H37" s="3"/>
    </row>
    <row r="38" spans="1:8" x14ac:dyDescent="0.25">
      <c r="A38" s="3"/>
      <c r="B38" s="3"/>
      <c r="C38" s="5"/>
      <c r="D38" s="5"/>
      <c r="E38" s="5"/>
      <c r="F38" s="5"/>
      <c r="G38" s="5"/>
      <c r="H38" s="3"/>
    </row>
    <row r="39" spans="1:8" x14ac:dyDescent="0.25">
      <c r="A39" s="3"/>
      <c r="B39" s="3"/>
      <c r="C39" s="5"/>
      <c r="D39" s="5"/>
      <c r="E39" s="5"/>
      <c r="F39" s="5"/>
      <c r="G39" s="5"/>
      <c r="H39" s="3"/>
    </row>
    <row r="40" spans="1:8" x14ac:dyDescent="0.25">
      <c r="A40" s="3"/>
      <c r="B40" s="3"/>
      <c r="C40" s="5"/>
      <c r="D40" s="5"/>
      <c r="E40" s="5"/>
      <c r="F40" s="5"/>
      <c r="G40" s="5"/>
      <c r="H40" s="3"/>
    </row>
    <row r="41" spans="1:8" x14ac:dyDescent="0.25">
      <c r="A41" s="3"/>
      <c r="B41" s="3"/>
      <c r="C41" s="5"/>
      <c r="D41" s="5"/>
      <c r="E41" s="5"/>
      <c r="F41" s="5"/>
      <c r="G41" s="5"/>
      <c r="H41" s="3"/>
    </row>
    <row r="42" spans="1:8" x14ac:dyDescent="0.25">
      <c r="A42" s="3"/>
      <c r="B42" s="3"/>
      <c r="C42" s="5"/>
      <c r="D42" s="5"/>
      <c r="E42" s="5"/>
      <c r="F42" s="5"/>
      <c r="G42" s="5"/>
      <c r="H42" s="3"/>
    </row>
    <row r="43" spans="1:8" x14ac:dyDescent="0.25">
      <c r="A43" s="3"/>
      <c r="B43" s="3"/>
      <c r="C43" s="5"/>
      <c r="D43" s="5"/>
      <c r="E43" s="5"/>
      <c r="F43" s="5"/>
      <c r="G43" s="5"/>
      <c r="H43" s="3"/>
    </row>
    <row r="44" spans="1:8" x14ac:dyDescent="0.25">
      <c r="A44" s="3"/>
      <c r="B44" s="3"/>
      <c r="C44" s="5"/>
      <c r="D44" s="5"/>
      <c r="E44" s="5"/>
      <c r="F44" s="5"/>
      <c r="G44" s="5"/>
      <c r="H44" s="3"/>
    </row>
    <row r="45" spans="1:8" x14ac:dyDescent="0.25">
      <c r="A45" s="3"/>
      <c r="B45" s="3"/>
      <c r="C45" s="5"/>
      <c r="D45" s="5"/>
      <c r="E45" s="5"/>
      <c r="F45" s="5"/>
      <c r="G45" s="5"/>
      <c r="H45" s="3"/>
    </row>
    <row r="46" spans="1:8" x14ac:dyDescent="0.25">
      <c r="A46" s="3"/>
      <c r="B46" s="3"/>
      <c r="C46" s="5"/>
      <c r="D46" s="5"/>
      <c r="E46" s="5"/>
      <c r="F46" s="5"/>
      <c r="G46" s="5"/>
      <c r="H46" s="3"/>
    </row>
    <row r="47" spans="1:8" x14ac:dyDescent="0.25">
      <c r="A47" s="3"/>
      <c r="B47" s="3"/>
      <c r="C47" s="5"/>
      <c r="D47" s="5"/>
      <c r="E47" s="5"/>
      <c r="F47" s="5"/>
      <c r="G47" s="5"/>
      <c r="H47" s="3"/>
    </row>
    <row r="48" spans="1:8" x14ac:dyDescent="0.25">
      <c r="A48" s="3"/>
      <c r="B48" s="3"/>
      <c r="C48" s="5"/>
      <c r="D48" s="5"/>
      <c r="E48" s="5"/>
      <c r="F48" s="5"/>
      <c r="G48" s="5"/>
      <c r="H48" s="3"/>
    </row>
    <row r="49" spans="1:8" x14ac:dyDescent="0.25">
      <c r="A49" s="3"/>
      <c r="B49" s="3"/>
      <c r="C49" s="5"/>
      <c r="D49" s="5"/>
      <c r="E49" s="5"/>
      <c r="F49" s="5"/>
      <c r="G49" s="5"/>
      <c r="H49" s="3"/>
    </row>
    <row r="50" spans="1:8" x14ac:dyDescent="0.25">
      <c r="A50" s="3"/>
      <c r="B50" s="3"/>
      <c r="C50" s="5"/>
      <c r="D50" s="5"/>
      <c r="E50" s="5"/>
      <c r="F50" s="5"/>
      <c r="G50" s="5"/>
      <c r="H50" s="3"/>
    </row>
    <row r="51" spans="1:8" x14ac:dyDescent="0.25">
      <c r="A51" s="3"/>
      <c r="B51" s="3"/>
      <c r="C51" s="5"/>
      <c r="D51" s="5"/>
      <c r="E51" s="5"/>
      <c r="F51" s="5"/>
      <c r="G51" s="5"/>
      <c r="H51" s="3"/>
    </row>
    <row r="52" spans="1:8" x14ac:dyDescent="0.25">
      <c r="A52" s="3"/>
      <c r="B52" s="3"/>
      <c r="C52" s="5"/>
      <c r="D52" s="5"/>
      <c r="E52" s="5"/>
      <c r="F52" s="5"/>
      <c r="G52" s="5"/>
      <c r="H52" s="3"/>
    </row>
    <row r="53" spans="1:8" x14ac:dyDescent="0.25">
      <c r="A53" s="3"/>
      <c r="B53" s="3"/>
      <c r="C53" s="5"/>
      <c r="D53" s="5"/>
      <c r="E53" s="5"/>
      <c r="F53" s="5"/>
      <c r="G53" s="5"/>
      <c r="H53" s="3"/>
    </row>
    <row r="54" spans="1:8" x14ac:dyDescent="0.25">
      <c r="A54" s="3"/>
      <c r="B54" s="3"/>
      <c r="C54" s="5"/>
      <c r="D54" s="5"/>
      <c r="E54" s="5"/>
      <c r="F54" s="5"/>
      <c r="G54" s="5"/>
      <c r="H54" s="3"/>
    </row>
    <row r="55" spans="1:8" x14ac:dyDescent="0.25">
      <c r="A55" s="3"/>
      <c r="B55" s="3"/>
      <c r="C55" s="5"/>
      <c r="D55" s="5"/>
      <c r="E55" s="5"/>
      <c r="F55" s="5"/>
      <c r="G55" s="5"/>
      <c r="H55" s="3"/>
    </row>
    <row r="56" spans="1:8" x14ac:dyDescent="0.25">
      <c r="A56" s="3"/>
      <c r="B56" s="3"/>
      <c r="C56" s="5"/>
      <c r="D56" s="5"/>
      <c r="E56" s="5"/>
      <c r="F56" s="5"/>
      <c r="G56" s="5"/>
      <c r="H56" s="3"/>
    </row>
    <row r="57" spans="1:8" x14ac:dyDescent="0.25">
      <c r="A57" s="3"/>
      <c r="B57" s="3"/>
      <c r="C57" s="5"/>
      <c r="D57" s="5"/>
      <c r="E57" s="5"/>
      <c r="F57" s="5"/>
      <c r="G57" s="5"/>
      <c r="H57" s="3"/>
    </row>
    <row r="58" spans="1:8" x14ac:dyDescent="0.25">
      <c r="A58" s="3"/>
      <c r="B58" s="3"/>
      <c r="C58" s="5"/>
      <c r="D58" s="5"/>
      <c r="E58" s="5"/>
      <c r="F58" s="5"/>
      <c r="G58" s="5"/>
      <c r="H58" s="3"/>
    </row>
    <row r="59" spans="1:8" x14ac:dyDescent="0.25">
      <c r="A59" s="3"/>
      <c r="B59" s="3"/>
      <c r="C59" s="5"/>
      <c r="D59" s="5"/>
      <c r="E59" s="5"/>
      <c r="F59" s="5"/>
      <c r="G59" s="5"/>
      <c r="H59" s="3"/>
    </row>
    <row r="60" spans="1:8" x14ac:dyDescent="0.25">
      <c r="A60" s="3"/>
      <c r="B60" s="3"/>
      <c r="C60" s="5"/>
      <c r="D60" s="5"/>
      <c r="E60" s="5"/>
      <c r="F60" s="5"/>
      <c r="G60" s="5"/>
      <c r="H60" s="3"/>
    </row>
    <row r="61" spans="1:8" x14ac:dyDescent="0.25">
      <c r="A61" s="3"/>
      <c r="B61" s="3"/>
      <c r="C61" s="5"/>
      <c r="D61" s="5"/>
      <c r="E61" s="5"/>
      <c r="F61" s="5"/>
      <c r="G61" s="5"/>
      <c r="H61" s="3"/>
    </row>
    <row r="62" spans="1:8" x14ac:dyDescent="0.25">
      <c r="A62" s="3"/>
      <c r="B62" s="3"/>
      <c r="C62" s="5"/>
      <c r="D62" s="5"/>
      <c r="E62" s="5"/>
      <c r="F62" s="5"/>
      <c r="G62" s="5"/>
      <c r="H62" s="3"/>
    </row>
    <row r="63" spans="1:8" x14ac:dyDescent="0.25">
      <c r="A63" s="3"/>
      <c r="B63" s="3"/>
      <c r="C63" s="5"/>
      <c r="D63" s="5"/>
      <c r="E63" s="5"/>
      <c r="F63" s="5"/>
      <c r="G63" s="5"/>
      <c r="H63" s="3"/>
    </row>
  </sheetData>
  <mergeCells count="1">
    <mergeCell ref="A17:B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Formularz cenowy</vt:lpstr>
      <vt:lpstr>Zał nr 1A - Zestawienie</vt:lpstr>
      <vt:lpstr>Wydziały</vt:lpstr>
      <vt:lpstr>Materiały - szacowanie ilośc</vt:lpstr>
      <vt:lpstr>'Formularz cenowy'!Obszar_wydruku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2017-07-14T06:20:20Z</dcterms:modified>
</cp:coreProperties>
</file>